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11" activeTab="0"/>
  </bookViews>
  <sheets>
    <sheet name="DADOS e Estimativa" sheetId="1" r:id="rId1"/>
    <sheet name="Cálculo da Estimativa" sheetId="2" state="hidden" r:id="rId2"/>
  </sheets>
  <definedNames>
    <definedName name="_xlnm.Print_Area" localSheetId="1">'Cálculo da Estimativa'!$A$1:$K$11</definedName>
    <definedName name="_xlnm.Print_Area" localSheetId="0">'DADOS e Estimativa'!$A$1:$AA$29</definedName>
    <definedName name="Excel_BuiltIn_Print_Area" localSheetId="1">'DADOS e Estimativa'!$A$14:$Z$30</definedName>
    <definedName name="Excel_BuiltIn_Print_Area" localSheetId="0">'DADOS e Estimativa'!$A$1:$AA$5</definedName>
    <definedName name="Excel_BuiltIn_Print_Area_2_1">'Cálculo da Estimativa'!$A$1:$K$13</definedName>
    <definedName name="Excel_BuiltIn_Print_Titles" localSheetId="1">'Cálculo da Estimativa'!$A$1:$HR$4</definedName>
    <definedName name="Excel_BuiltIn_Print_Titles" localSheetId="0">'DADOS e Estimativa'!$A$1:$IF$4</definedName>
    <definedName name="_xlnm.Print_Titles" localSheetId="1">'Cálculo da Estimativa'!$1:$4</definedName>
  </definedNames>
  <calcPr fullCalcOnLoad="1"/>
</workbook>
</file>

<file path=xl/sharedStrings.xml><?xml version="1.0" encoding="utf-8"?>
<sst xmlns="http://schemas.openxmlformats.org/spreadsheetml/2006/main" count="48" uniqueCount="35">
  <si>
    <t>Média ( - )</t>
  </si>
  <si>
    <t>Média ( + )</t>
  </si>
  <si>
    <t>It.</t>
  </si>
  <si>
    <t>Descrição</t>
  </si>
  <si>
    <t>ss</t>
  </si>
  <si>
    <t>qq</t>
  </si>
  <si>
    <t>x</t>
  </si>
  <si>
    <t>Média</t>
  </si>
  <si>
    <t>Desvio</t>
  </si>
  <si>
    <t>D. Padrão</t>
  </si>
  <si>
    <t>Aritmética</t>
  </si>
  <si>
    <t>Padrão</t>
  </si>
  <si>
    <t>Mínimo</t>
  </si>
  <si>
    <t>Máximo</t>
  </si>
  <si>
    <t>Qtde</t>
  </si>
  <si>
    <t>Unidade</t>
  </si>
  <si>
    <t>Aceitável</t>
  </si>
  <si>
    <t>Valor</t>
  </si>
  <si>
    <t>Unitário Estimado</t>
  </si>
  <si>
    <t>TOTAL ESTIMADO</t>
  </si>
  <si>
    <r>
      <t>*</t>
    </r>
    <r>
      <rPr>
        <sz val="10"/>
        <rFont val="Arial"/>
        <family val="2"/>
      </rPr>
      <t xml:space="preserve"> Valores excluídos na Planilha do Cálculo do Desvio Padrão ou não considerados para o cômputo da média na presente planilha por se apresentarem abaixo do </t>
    </r>
  </si>
  <si>
    <r>
      <t xml:space="preserve">Mínimo Aceitável </t>
    </r>
    <r>
      <rPr>
        <sz val="10"/>
        <rFont val="Arial"/>
        <family val="2"/>
      </rPr>
      <t xml:space="preserve">ou acima do </t>
    </r>
    <r>
      <rPr>
        <i/>
        <sz val="10"/>
        <rFont val="Arial"/>
        <family val="2"/>
      </rPr>
      <t xml:space="preserve">Máximo Aceitável </t>
    </r>
    <r>
      <rPr>
        <sz val="10"/>
        <rFont val="Arial"/>
        <family val="2"/>
      </rPr>
      <t xml:space="preserve">após a análise do </t>
    </r>
    <r>
      <rPr>
        <i/>
        <sz val="10"/>
        <rFont val="Arial"/>
        <family val="2"/>
      </rPr>
      <t>Desvio Padrão</t>
    </r>
    <r>
      <rPr>
        <sz val="10"/>
        <rFont val="Arial"/>
        <family val="2"/>
      </rPr>
      <t>.</t>
    </r>
  </si>
  <si>
    <t>fardo com 1.250 unidades</t>
  </si>
  <si>
    <t>Columbia</t>
  </si>
  <si>
    <t>LC Comercial</t>
  </si>
  <si>
    <t>Banco de Preços 04</t>
  </si>
  <si>
    <t>Banco de Preços 03</t>
  </si>
  <si>
    <t>Banco de Preços 02</t>
  </si>
  <si>
    <t>Banco de Preços 01</t>
  </si>
  <si>
    <t>Berpel</t>
  </si>
  <si>
    <t>S&amp;T Comercial</t>
  </si>
  <si>
    <t>Embapel</t>
  </si>
  <si>
    <t>Papel toalha interfolhado, 2 dobras, sem certificação FSC</t>
  </si>
  <si>
    <t>Papel toalha interfolhado, 2 dobras, com certificação FSC</t>
  </si>
  <si>
    <t>Valor Total Por Item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</si>
</sst>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_(* #,##0_);_(* \(#,##0\);_(* \-??_);_(@_)"/>
    <numFmt numFmtId="166" formatCode="[$R$-416]\ #,##0.00;[Red]\-[$R$-416]\ #,##0.00"/>
    <numFmt numFmtId="167" formatCode="[$-416]dddd\,\ d&quot; de &quot;mmmm&quot; de &quot;yyyy"/>
    <numFmt numFmtId="168" formatCode="&quot;Sim&quot;;&quot;Sim&quot;;&quot;Não&quot;"/>
    <numFmt numFmtId="169" formatCode="&quot;Verdadeiro&quot;;&quot;Verdadeiro&quot;;&quot;Falso&quot;"/>
    <numFmt numFmtId="170" formatCode="&quot;Ativado&quot;;&quot;Ativado&quot;;&quot;Desativado&quot;"/>
    <numFmt numFmtId="171" formatCode="[$€-2]\ #,##0.00_);[Red]\([$€-2]\ #,##0.00\)"/>
  </numFmts>
  <fonts count="42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64" fontId="0" fillId="0" borderId="0" applyFill="0" applyBorder="0" applyAlignment="0" applyProtection="0"/>
  </cellStyleXfs>
  <cellXfs count="129">
    <xf numFmtId="0" fontId="0" fillId="0" borderId="0" xfId="0" applyAlignment="1">
      <alignment/>
    </xf>
    <xf numFmtId="165" fontId="0" fillId="0" borderId="0" xfId="6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right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1" fontId="3" fillId="0" borderId="31" xfId="0" applyNumberFormat="1" applyFont="1" applyBorder="1" applyAlignment="1">
      <alignment horizontal="center" vertical="center"/>
    </xf>
    <xf numFmtId="164" fontId="0" fillId="0" borderId="0" xfId="6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" fontId="3" fillId="34" borderId="22" xfId="0" applyNumberFormat="1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vertical="center" wrapText="1"/>
    </xf>
    <xf numFmtId="0" fontId="0" fillId="34" borderId="23" xfId="60" applyNumberFormat="1" applyFont="1" applyFill="1" applyBorder="1" applyAlignment="1" applyProtection="1">
      <alignment horizontal="center" vertical="center"/>
      <protection/>
    </xf>
    <xf numFmtId="4" fontId="0" fillId="34" borderId="18" xfId="0" applyNumberFormat="1" applyFill="1" applyBorder="1" applyAlignment="1">
      <alignment horizontal="right" vertical="center"/>
    </xf>
    <xf numFmtId="4" fontId="0" fillId="34" borderId="0" xfId="0" applyNumberFormat="1" applyFont="1" applyFill="1" applyBorder="1" applyAlignment="1">
      <alignment horizontal="center" vertical="center"/>
    </xf>
    <xf numFmtId="4" fontId="0" fillId="34" borderId="32" xfId="0" applyNumberFormat="1" applyFill="1" applyBorder="1" applyAlignment="1">
      <alignment horizontal="right" vertical="center"/>
    </xf>
    <xf numFmtId="4" fontId="0" fillId="34" borderId="23" xfId="0" applyNumberFormat="1" applyFill="1" applyBorder="1" applyAlignment="1">
      <alignment horizontal="right" vertical="center"/>
    </xf>
    <xf numFmtId="164" fontId="2" fillId="34" borderId="21" xfId="60" applyFont="1" applyFill="1" applyBorder="1" applyAlignment="1" applyProtection="1">
      <alignment horizontal="right" vertical="center"/>
      <protection/>
    </xf>
    <xf numFmtId="164" fontId="0" fillId="34" borderId="21" xfId="60" applyFont="1" applyFill="1" applyBorder="1" applyAlignment="1" applyProtection="1">
      <alignment horizontal="right" vertical="center"/>
      <protection/>
    </xf>
    <xf numFmtId="1" fontId="3" fillId="0" borderId="2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0" fontId="0" fillId="0" borderId="23" xfId="60" applyNumberFormat="1" applyFont="1" applyFill="1" applyBorder="1" applyAlignment="1" applyProtection="1">
      <alignment horizontal="center" vertical="center"/>
      <protection/>
    </xf>
    <xf numFmtId="4" fontId="0" fillId="0" borderId="18" xfId="0" applyNumberForma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32" xfId="0" applyNumberFormat="1" applyFill="1" applyBorder="1" applyAlignment="1">
      <alignment horizontal="right" vertical="center"/>
    </xf>
    <xf numFmtId="4" fontId="0" fillId="0" borderId="23" xfId="0" applyNumberFormat="1" applyFill="1" applyBorder="1" applyAlignment="1">
      <alignment horizontal="right" vertical="center"/>
    </xf>
    <xf numFmtId="164" fontId="2" fillId="0" borderId="21" xfId="60" applyFont="1" applyFill="1" applyBorder="1" applyAlignment="1" applyProtection="1">
      <alignment horizontal="right" vertical="center"/>
      <protection/>
    </xf>
    <xf numFmtId="164" fontId="0" fillId="0" borderId="21" xfId="60" applyFont="1" applyFill="1" applyBorder="1" applyAlignment="1" applyProtection="1">
      <alignment horizontal="right" vertical="center"/>
      <protection/>
    </xf>
    <xf numFmtId="1" fontId="3" fillId="0" borderId="33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0" fontId="0" fillId="0" borderId="34" xfId="60" applyNumberFormat="1" applyFont="1" applyFill="1" applyBorder="1" applyAlignment="1" applyProtection="1">
      <alignment horizontal="center" vertical="center"/>
      <protection/>
    </xf>
    <xf numFmtId="4" fontId="0" fillId="0" borderId="35" xfId="0" applyNumberFormat="1" applyFill="1" applyBorder="1" applyAlignment="1">
      <alignment horizontal="right" vertical="center"/>
    </xf>
    <xf numFmtId="4" fontId="0" fillId="0" borderId="36" xfId="0" applyNumberFormat="1" applyFont="1" applyFill="1" applyBorder="1" applyAlignment="1">
      <alignment horizontal="center" vertical="center"/>
    </xf>
    <xf numFmtId="4" fontId="0" fillId="0" borderId="37" xfId="0" applyNumberFormat="1" applyFill="1" applyBorder="1" applyAlignment="1">
      <alignment horizontal="right" vertical="center"/>
    </xf>
    <xf numFmtId="4" fontId="0" fillId="0" borderId="34" xfId="0" applyNumberFormat="1" applyFill="1" applyBorder="1" applyAlignment="1">
      <alignment horizontal="right" vertical="center"/>
    </xf>
    <xf numFmtId="164" fontId="2" fillId="0" borderId="38" xfId="60" applyFont="1" applyFill="1" applyBorder="1" applyAlignment="1" applyProtection="1">
      <alignment horizontal="right" vertical="center"/>
      <protection/>
    </xf>
    <xf numFmtId="164" fontId="0" fillId="0" borderId="38" xfId="60" applyFont="1" applyFill="1" applyBorder="1" applyAlignment="1" applyProtection="1">
      <alignment horizontal="right" vertical="center"/>
      <protection/>
    </xf>
    <xf numFmtId="0" fontId="0" fillId="0" borderId="39" xfId="0" applyBorder="1" applyAlignment="1">
      <alignment/>
    </xf>
    <xf numFmtId="165" fontId="0" fillId="0" borderId="39" xfId="60" applyNumberFormat="1" applyFont="1" applyFill="1" applyBorder="1" applyAlignment="1" applyProtection="1">
      <alignment/>
      <protection/>
    </xf>
    <xf numFmtId="0" fontId="2" fillId="33" borderId="40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right"/>
    </xf>
    <xf numFmtId="49" fontId="3" fillId="0" borderId="41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vertical="center" wrapText="1"/>
    </xf>
    <xf numFmtId="1" fontId="0" fillId="0" borderId="43" xfId="60" applyNumberFormat="1" applyFont="1" applyFill="1" applyBorder="1" applyAlignment="1" applyProtection="1">
      <alignment horizontal="center" vertical="center" wrapText="1"/>
      <protection/>
    </xf>
    <xf numFmtId="1" fontId="0" fillId="0" borderId="44" xfId="60" applyNumberFormat="1" applyFont="1" applyFill="1" applyBorder="1" applyAlignment="1" applyProtection="1">
      <alignment horizontal="center" vertical="center" wrapText="1"/>
      <protection/>
    </xf>
    <xf numFmtId="4" fontId="0" fillId="0" borderId="42" xfId="0" applyNumberFormat="1" applyFill="1" applyBorder="1" applyAlignment="1">
      <alignment horizontal="right" vertical="center" wrapText="1"/>
    </xf>
    <xf numFmtId="49" fontId="3" fillId="34" borderId="17" xfId="0" applyNumberFormat="1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vertical="center" wrapText="1"/>
    </xf>
    <xf numFmtId="1" fontId="0" fillId="34" borderId="19" xfId="60" applyNumberFormat="1" applyFont="1" applyFill="1" applyBorder="1" applyAlignment="1" applyProtection="1">
      <alignment horizontal="center" vertical="center" wrapText="1"/>
      <protection/>
    </xf>
    <xf numFmtId="1" fontId="0" fillId="34" borderId="20" xfId="60" applyNumberFormat="1" applyFont="1" applyFill="1" applyBorder="1" applyAlignment="1" applyProtection="1">
      <alignment horizontal="center" vertical="center" wrapText="1"/>
      <protection/>
    </xf>
    <xf numFmtId="4" fontId="0" fillId="34" borderId="18" xfId="0" applyNumberFormat="1" applyFill="1" applyBorder="1" applyAlignment="1">
      <alignment horizontal="right" vertical="center" wrapText="1"/>
    </xf>
    <xf numFmtId="4" fontId="0" fillId="34" borderId="18" xfId="0" applyNumberForma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1" fontId="0" fillId="0" borderId="19" xfId="60" applyNumberFormat="1" applyFont="1" applyFill="1" applyBorder="1" applyAlignment="1" applyProtection="1">
      <alignment horizontal="center" vertical="center" wrapText="1"/>
      <protection/>
    </xf>
    <xf numFmtId="1" fontId="0" fillId="0" borderId="20" xfId="60" applyNumberFormat="1" applyFont="1" applyFill="1" applyBorder="1" applyAlignment="1" applyProtection="1">
      <alignment horizontal="center" vertical="center" wrapText="1"/>
      <protection/>
    </xf>
    <xf numFmtId="4" fontId="0" fillId="0" borderId="18" xfId="0" applyNumberFormat="1" applyFill="1" applyBorder="1" applyAlignment="1">
      <alignment horizontal="right" vertical="center" wrapText="1"/>
    </xf>
    <xf numFmtId="4" fontId="0" fillId="0" borderId="18" xfId="0" applyNumberFormat="1" applyFill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1" fontId="0" fillId="0" borderId="46" xfId="60" applyNumberFormat="1" applyFont="1" applyFill="1" applyBorder="1" applyAlignment="1" applyProtection="1">
      <alignment horizontal="center" vertical="center" wrapText="1"/>
      <protection/>
    </xf>
    <xf numFmtId="1" fontId="0" fillId="0" borderId="47" xfId="60" applyNumberFormat="1" applyFont="1" applyFill="1" applyBorder="1" applyAlignment="1" applyProtection="1">
      <alignment horizontal="center" vertical="center" wrapText="1"/>
      <protection/>
    </xf>
    <xf numFmtId="4" fontId="0" fillId="0" borderId="35" xfId="0" applyNumberFormat="1" applyFill="1" applyBorder="1" applyAlignment="1">
      <alignment horizontal="right" vertical="center" wrapText="1"/>
    </xf>
    <xf numFmtId="4" fontId="0" fillId="0" borderId="35" xfId="0" applyNumberForma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/>
    </xf>
    <xf numFmtId="0" fontId="0" fillId="0" borderId="48" xfId="0" applyBorder="1" applyAlignment="1">
      <alignment/>
    </xf>
    <xf numFmtId="165" fontId="2" fillId="0" borderId="48" xfId="60" applyNumberFormat="1" applyFont="1" applyFill="1" applyBorder="1" applyAlignment="1" applyProtection="1">
      <alignment/>
      <protection/>
    </xf>
    <xf numFmtId="0" fontId="4" fillId="33" borderId="49" xfId="0" applyFont="1" applyFill="1" applyBorder="1" applyAlignment="1">
      <alignment vertical="center"/>
    </xf>
    <xf numFmtId="0" fontId="2" fillId="33" borderId="50" xfId="0" applyFont="1" applyFill="1" applyBorder="1" applyAlignment="1">
      <alignment vertical="center"/>
    </xf>
    <xf numFmtId="2" fontId="2" fillId="33" borderId="50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165" fontId="2" fillId="0" borderId="0" xfId="6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2" fillId="33" borderId="18" xfId="0" applyNumberFormat="1" applyFont="1" applyFill="1" applyBorder="1" applyAlignment="1">
      <alignment horizontal="center"/>
    </xf>
    <xf numFmtId="0" fontId="3" fillId="0" borderId="51" xfId="60" applyNumberFormat="1" applyFont="1" applyFill="1" applyBorder="1" applyAlignment="1" applyProtection="1">
      <alignment horizontal="center" vertical="center"/>
      <protection/>
    </xf>
    <xf numFmtId="4" fontId="3" fillId="0" borderId="42" xfId="0" applyNumberFormat="1" applyFont="1" applyFill="1" applyBorder="1" applyAlignment="1">
      <alignment horizontal="right" vertical="center"/>
    </xf>
    <xf numFmtId="4" fontId="3" fillId="0" borderId="52" xfId="0" applyNumberFormat="1" applyFont="1" applyFill="1" applyBorder="1" applyAlignment="1">
      <alignment horizontal="right" vertical="center"/>
    </xf>
    <xf numFmtId="4" fontId="3" fillId="0" borderId="53" xfId="0" applyNumberFormat="1" applyFont="1" applyFill="1" applyBorder="1" applyAlignment="1">
      <alignment horizontal="right" vertical="center"/>
    </xf>
    <xf numFmtId="4" fontId="3" fillId="0" borderId="51" xfId="0" applyNumberFormat="1" applyFont="1" applyFill="1" applyBorder="1" applyAlignment="1">
      <alignment horizontal="right" vertical="center"/>
    </xf>
    <xf numFmtId="164" fontId="7" fillId="0" borderId="54" xfId="60" applyFont="1" applyFill="1" applyBorder="1" applyAlignment="1" applyProtection="1">
      <alignment horizontal="right" vertical="center"/>
      <protection/>
    </xf>
    <xf numFmtId="164" fontId="3" fillId="0" borderId="54" xfId="60" applyFont="1" applyFill="1" applyBorder="1" applyAlignment="1" applyProtection="1">
      <alignment horizontal="right" vertical="center"/>
      <protection/>
    </xf>
    <xf numFmtId="0" fontId="3" fillId="34" borderId="23" xfId="60" applyNumberFormat="1" applyFont="1" applyFill="1" applyBorder="1" applyAlignment="1" applyProtection="1">
      <alignment horizontal="center" vertical="center"/>
      <protection/>
    </xf>
    <xf numFmtId="4" fontId="3" fillId="34" borderId="18" xfId="0" applyNumberFormat="1" applyFont="1" applyFill="1" applyBorder="1" applyAlignment="1">
      <alignment horizontal="right" vertical="center"/>
    </xf>
    <xf numFmtId="4" fontId="3" fillId="34" borderId="0" xfId="0" applyNumberFormat="1" applyFont="1" applyFill="1" applyBorder="1" applyAlignment="1">
      <alignment horizontal="right" vertical="center"/>
    </xf>
    <xf numFmtId="4" fontId="3" fillId="34" borderId="32" xfId="0" applyNumberFormat="1" applyFont="1" applyFill="1" applyBorder="1" applyAlignment="1">
      <alignment horizontal="right" vertical="center"/>
    </xf>
    <xf numFmtId="4" fontId="3" fillId="34" borderId="23" xfId="0" applyNumberFormat="1" applyFont="1" applyFill="1" applyBorder="1" applyAlignment="1">
      <alignment horizontal="right" vertical="center"/>
    </xf>
    <xf numFmtId="0" fontId="3" fillId="0" borderId="51" xfId="60" applyNumberFormat="1" applyFont="1" applyFill="1" applyBorder="1" applyAlignment="1" applyProtection="1">
      <alignment horizontal="center" vertical="center" wrapText="1"/>
      <protection/>
    </xf>
    <xf numFmtId="0" fontId="3" fillId="34" borderId="23" xfId="6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4" fontId="3" fillId="34" borderId="55" xfId="0" applyNumberFormat="1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4" fontId="0" fillId="0" borderId="21" xfId="60" applyNumberFormat="1" applyFont="1" applyFill="1" applyBorder="1" applyAlignment="1" applyProtection="1">
      <alignment horizontal="center" vertical="center" wrapText="1"/>
      <protection/>
    </xf>
    <xf numFmtId="0" fontId="2" fillId="33" borderId="30" xfId="0" applyFont="1" applyFill="1" applyBorder="1" applyAlignment="1">
      <alignment horizontal="center" vertical="center"/>
    </xf>
    <xf numFmtId="4" fontId="2" fillId="0" borderId="54" xfId="60" applyNumberFormat="1" applyFont="1" applyFill="1" applyBorder="1" applyAlignment="1" applyProtection="1">
      <alignment horizontal="center" vertical="center" wrapText="1"/>
      <protection/>
    </xf>
    <xf numFmtId="4" fontId="0" fillId="0" borderId="54" xfId="60" applyNumberFormat="1" applyFont="1" applyFill="1" applyBorder="1" applyAlignment="1" applyProtection="1">
      <alignment horizontal="center" vertical="center" wrapText="1"/>
      <protection/>
    </xf>
    <xf numFmtId="4" fontId="2" fillId="34" borderId="21" xfId="60" applyNumberFormat="1" applyFont="1" applyFill="1" applyBorder="1" applyAlignment="1" applyProtection="1">
      <alignment horizontal="center" vertical="center" wrapText="1"/>
      <protection/>
    </xf>
    <xf numFmtId="4" fontId="0" fillId="34" borderId="21" xfId="60" applyNumberFormat="1" applyFont="1" applyFill="1" applyBorder="1" applyAlignment="1" applyProtection="1">
      <alignment horizontal="center" vertical="center" wrapText="1"/>
      <protection/>
    </xf>
    <xf numFmtId="4" fontId="2" fillId="0" borderId="38" xfId="60" applyNumberFormat="1" applyFont="1" applyFill="1" applyBorder="1" applyAlignment="1" applyProtection="1">
      <alignment horizontal="center" vertical="center" wrapText="1"/>
      <protection/>
    </xf>
    <xf numFmtId="4" fontId="0" fillId="0" borderId="38" xfId="60" applyNumberFormat="1" applyFont="1" applyFill="1" applyBorder="1" applyAlignment="1" applyProtection="1">
      <alignment horizontal="center" vertical="center" wrapText="1"/>
      <protection/>
    </xf>
    <xf numFmtId="166" fontId="5" fillId="33" borderId="56" xfId="0" applyNumberFormat="1" applyFont="1" applyFill="1" applyBorder="1" applyAlignment="1">
      <alignment horizontal="center" vertical="center"/>
    </xf>
    <xf numFmtId="4" fontId="2" fillId="0" borderId="21" xfId="60" applyNumberFormat="1" applyFont="1" applyFill="1" applyBorder="1" applyAlignment="1" applyProtection="1">
      <alignment horizontal="center" vertical="center" wrapText="1"/>
      <protection/>
    </xf>
    <xf numFmtId="0" fontId="2" fillId="33" borderId="57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tabSelected="1" zoomScale="145" zoomScaleNormal="145" zoomScaleSheetLayoutView="100" zoomScalePageLayoutView="0" workbookViewId="0" topLeftCell="H1">
      <selection activeCell="L14" sqref="L14"/>
    </sheetView>
  </sheetViews>
  <sheetFormatPr defaultColWidth="9.140625" defaultRowHeight="12.75"/>
  <cols>
    <col min="1" max="1" width="4.57421875" style="0" customWidth="1"/>
    <col min="2" max="2" width="38.421875" style="0" customWidth="1"/>
    <col min="3" max="3" width="6.57421875" style="1" customWidth="1"/>
    <col min="4" max="4" width="8.8515625" style="1" customWidth="1"/>
    <col min="5" max="5" width="11.28125" style="0" customWidth="1"/>
    <col min="6" max="6" width="11.421875" style="0" customWidth="1"/>
    <col min="7" max="7" width="12.00390625" style="0" customWidth="1"/>
    <col min="8" max="10" width="10.28125" style="0" customWidth="1"/>
    <col min="11" max="11" width="9.7109375" style="0" customWidth="1"/>
    <col min="12" max="13" width="9.140625" style="0" customWidth="1"/>
    <col min="14" max="23" width="9.140625" style="0" hidden="1" customWidth="1"/>
    <col min="24" max="24" width="10.28125" style="0" bestFit="1" customWidth="1"/>
    <col min="25" max="25" width="9.57421875" style="0" customWidth="1"/>
    <col min="26" max="26" width="10.00390625" style="0" bestFit="1" customWidth="1"/>
    <col min="27" max="28" width="12.7109375" style="0" customWidth="1"/>
    <col min="29" max="29" width="14.421875" style="0" customWidth="1"/>
    <col min="31" max="31" width="13.8515625" style="0" customWidth="1"/>
  </cols>
  <sheetData>
    <row r="1" spans="1:28" ht="12.75">
      <c r="A1" s="2"/>
      <c r="B1" s="3"/>
      <c r="C1" s="4"/>
      <c r="D1" s="5"/>
      <c r="E1" s="3"/>
      <c r="F1" s="6"/>
      <c r="G1" s="3"/>
      <c r="H1" s="3"/>
      <c r="I1" s="3"/>
      <c r="J1" s="3"/>
      <c r="K1" s="3"/>
      <c r="L1" s="3"/>
      <c r="M1" s="3"/>
      <c r="N1" s="126"/>
      <c r="O1" s="7"/>
      <c r="P1" s="7"/>
      <c r="Q1" s="7"/>
      <c r="R1" s="7"/>
      <c r="S1" s="7"/>
      <c r="T1" s="7"/>
      <c r="U1" s="7"/>
      <c r="V1" s="6"/>
      <c r="W1" s="3"/>
      <c r="X1" s="8"/>
      <c r="Y1" s="8"/>
      <c r="Z1" s="8" t="s">
        <v>0</v>
      </c>
      <c r="AA1" s="8" t="s">
        <v>1</v>
      </c>
      <c r="AB1" s="9"/>
    </row>
    <row r="2" spans="1:28" ht="25.5">
      <c r="A2" s="10" t="s">
        <v>2</v>
      </c>
      <c r="B2" s="11" t="s">
        <v>3</v>
      </c>
      <c r="C2" s="12"/>
      <c r="D2" s="13"/>
      <c r="E2" s="14" t="s">
        <v>23</v>
      </c>
      <c r="F2" s="15" t="s">
        <v>24</v>
      </c>
      <c r="G2" s="14" t="s">
        <v>30</v>
      </c>
      <c r="H2" s="14" t="s">
        <v>28</v>
      </c>
      <c r="I2" s="14" t="s">
        <v>27</v>
      </c>
      <c r="J2" s="14" t="s">
        <v>26</v>
      </c>
      <c r="K2" s="14" t="s">
        <v>25</v>
      </c>
      <c r="L2" s="14" t="s">
        <v>29</v>
      </c>
      <c r="M2" s="14" t="s">
        <v>31</v>
      </c>
      <c r="N2" s="14" t="s">
        <v>5</v>
      </c>
      <c r="O2" s="14" t="s">
        <v>5</v>
      </c>
      <c r="P2" s="14" t="s">
        <v>5</v>
      </c>
      <c r="Q2" s="14" t="s">
        <v>5</v>
      </c>
      <c r="R2" s="14" t="s">
        <v>6</v>
      </c>
      <c r="S2" s="14" t="s">
        <v>5</v>
      </c>
      <c r="T2" s="14" t="s">
        <v>5</v>
      </c>
      <c r="U2" s="14" t="s">
        <v>5</v>
      </c>
      <c r="V2" s="15" t="s">
        <v>4</v>
      </c>
      <c r="W2" s="14" t="s">
        <v>5</v>
      </c>
      <c r="X2" s="16" t="s">
        <v>7</v>
      </c>
      <c r="Y2" s="16" t="s">
        <v>8</v>
      </c>
      <c r="Z2" s="16" t="s">
        <v>9</v>
      </c>
      <c r="AA2" s="16" t="s">
        <v>9</v>
      </c>
      <c r="AB2" s="9"/>
    </row>
    <row r="3" spans="1:28" ht="12.75">
      <c r="A3" s="10"/>
      <c r="B3" s="11"/>
      <c r="C3" s="12"/>
      <c r="D3" s="17"/>
      <c r="E3" s="96"/>
      <c r="F3" s="96"/>
      <c r="G3" s="96"/>
      <c r="H3" s="96"/>
      <c r="I3" s="96"/>
      <c r="J3" s="11"/>
      <c r="K3" s="11"/>
      <c r="L3" s="11"/>
      <c r="M3" s="11"/>
      <c r="N3" s="127"/>
      <c r="O3" s="18"/>
      <c r="P3" s="18"/>
      <c r="Q3" s="18"/>
      <c r="R3" s="18"/>
      <c r="S3" s="18"/>
      <c r="T3" s="18"/>
      <c r="U3" s="18"/>
      <c r="V3" s="19"/>
      <c r="W3" s="11"/>
      <c r="X3" s="16" t="s">
        <v>10</v>
      </c>
      <c r="Y3" s="16" t="s">
        <v>11</v>
      </c>
      <c r="Z3" s="16" t="s">
        <v>12</v>
      </c>
      <c r="AA3" s="16" t="s">
        <v>13</v>
      </c>
      <c r="AB3" s="9"/>
    </row>
    <row r="4" spans="1:29" ht="13.5" thickBot="1">
      <c r="A4" s="20"/>
      <c r="B4" s="21"/>
      <c r="C4" s="22" t="s">
        <v>14</v>
      </c>
      <c r="D4" s="23" t="s">
        <v>15</v>
      </c>
      <c r="E4" s="21"/>
      <c r="F4" s="24"/>
      <c r="G4" s="21"/>
      <c r="H4" s="21"/>
      <c r="I4" s="21"/>
      <c r="J4" s="21"/>
      <c r="K4" s="21"/>
      <c r="L4" s="21"/>
      <c r="M4" s="21"/>
      <c r="N4" s="128"/>
      <c r="O4" s="25"/>
      <c r="P4" s="25"/>
      <c r="Q4" s="25"/>
      <c r="R4" s="25"/>
      <c r="S4" s="25"/>
      <c r="T4" s="25"/>
      <c r="U4" s="25"/>
      <c r="V4" s="24"/>
      <c r="W4" s="21"/>
      <c r="X4" s="26"/>
      <c r="Y4" s="26"/>
      <c r="Z4" s="26" t="s">
        <v>16</v>
      </c>
      <c r="AA4" s="26" t="s">
        <v>16</v>
      </c>
      <c r="AB4" s="9"/>
      <c r="AC4" s="27"/>
    </row>
    <row r="5" spans="1:30" ht="39.75" customHeight="1">
      <c r="A5" s="28">
        <v>1</v>
      </c>
      <c r="B5" s="111" t="s">
        <v>33</v>
      </c>
      <c r="C5" s="97">
        <v>25000</v>
      </c>
      <c r="D5" s="109" t="s">
        <v>22</v>
      </c>
      <c r="E5" s="98">
        <v>19.9</v>
      </c>
      <c r="F5" s="99">
        <v>23.34</v>
      </c>
      <c r="G5" s="98">
        <v>30</v>
      </c>
      <c r="H5" s="112"/>
      <c r="I5" s="112"/>
      <c r="J5" s="112"/>
      <c r="K5" s="112"/>
      <c r="L5" s="112"/>
      <c r="M5" s="112"/>
      <c r="N5" s="100"/>
      <c r="O5" s="100"/>
      <c r="P5" s="100"/>
      <c r="Q5" s="100"/>
      <c r="R5" s="100"/>
      <c r="S5" s="100"/>
      <c r="T5" s="100"/>
      <c r="U5" s="100"/>
      <c r="V5" s="101"/>
      <c r="W5" s="98"/>
      <c r="X5" s="102">
        <f>IF(SUM(E5:W5)&gt;0,ROUND(AVERAGE(E5:W5),2),"")</f>
        <v>24.41</v>
      </c>
      <c r="Y5" s="102">
        <f>IF(COUNTA(E5:W5)=1,X5,(IF(SUM(E5:W5)&gt;0,ROUND(STDEV(E5:W5),2),"")))</f>
        <v>5.13</v>
      </c>
      <c r="Z5" s="103">
        <f>IF(SUM(X5:Y5)&gt;0,X5-Y5,"")</f>
        <v>19.28</v>
      </c>
      <c r="AA5" s="103">
        <f>IF(SUM(X5:Y5)&gt;0,SUM(X5:Y5),"")</f>
        <v>29.54</v>
      </c>
      <c r="AB5" s="29"/>
      <c r="AC5" s="30"/>
      <c r="AD5" s="29"/>
    </row>
    <row r="6" spans="1:30" ht="39.75" customHeight="1" thickBot="1">
      <c r="A6" s="31">
        <v>2</v>
      </c>
      <c r="B6" s="32" t="s">
        <v>32</v>
      </c>
      <c r="C6" s="104">
        <v>25000</v>
      </c>
      <c r="D6" s="110" t="s">
        <v>22</v>
      </c>
      <c r="E6" s="105">
        <v>19.9</v>
      </c>
      <c r="F6" s="106">
        <v>18.71</v>
      </c>
      <c r="G6" s="105">
        <v>20</v>
      </c>
      <c r="H6" s="113">
        <v>9.59</v>
      </c>
      <c r="I6" s="113">
        <v>11.32</v>
      </c>
      <c r="J6" s="113">
        <v>13.5</v>
      </c>
      <c r="K6" s="113">
        <v>15.99</v>
      </c>
      <c r="L6" s="113">
        <v>31.81</v>
      </c>
      <c r="M6" s="113">
        <v>22.43</v>
      </c>
      <c r="N6" s="107"/>
      <c r="O6" s="107"/>
      <c r="P6" s="107"/>
      <c r="Q6" s="107"/>
      <c r="R6" s="107"/>
      <c r="S6" s="107"/>
      <c r="T6" s="107"/>
      <c r="U6" s="107"/>
      <c r="V6" s="108"/>
      <c r="W6" s="105"/>
      <c r="X6" s="102">
        <f>IF(SUM(E6:W6)&gt;0,ROUND(AVERAGE(E6:W6),2),"")</f>
        <v>18.14</v>
      </c>
      <c r="Y6" s="102">
        <f>IF(COUNTA(E6:W6)=1,X6,(IF(SUM(E6:W6)&gt;0,ROUND(STDEV(E6:W6),2),"")))</f>
        <v>6.69</v>
      </c>
      <c r="Z6" s="103">
        <f>IF(SUM(X6:Y6)&gt;0,X6-Y6,"")</f>
        <v>11.45</v>
      </c>
      <c r="AA6" s="103">
        <f>IF(SUM(X6:Y6)&gt;0,SUM(X6:Y6),"")</f>
        <v>24.830000000000002</v>
      </c>
      <c r="AB6" s="29"/>
      <c r="AC6" s="30"/>
      <c r="AD6" s="29"/>
    </row>
    <row r="7" spans="1:30" ht="27.75" customHeight="1" hidden="1">
      <c r="A7" s="40"/>
      <c r="B7" s="41"/>
      <c r="C7" s="42"/>
      <c r="D7" s="42"/>
      <c r="E7" s="43"/>
      <c r="F7" s="44"/>
      <c r="G7" s="43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6"/>
      <c r="W7" s="43"/>
      <c r="X7" s="47"/>
      <c r="Y7" s="47"/>
      <c r="Z7" s="48"/>
      <c r="AA7" s="48"/>
      <c r="AB7" s="29"/>
      <c r="AC7" s="30"/>
      <c r="AD7" s="29"/>
    </row>
    <row r="8" spans="1:30" ht="19.5" customHeight="1" hidden="1">
      <c r="A8" s="31"/>
      <c r="B8" s="32"/>
      <c r="C8" s="33"/>
      <c r="D8" s="33"/>
      <c r="E8" s="34"/>
      <c r="F8" s="35"/>
      <c r="G8" s="34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7"/>
      <c r="W8" s="34"/>
      <c r="X8" s="38">
        <f>IF(SUM(E8:W8)&gt;0,ROUND(AVERAGE(E8:W8),2),"")</f>
      </c>
      <c r="Y8" s="38">
        <f>IF(COUNTA(E8:W8)=1,X8,(IF(SUM(E8:W8)&gt;0,ROUND(STDEV(E8:W8),2),"")))</f>
      </c>
      <c r="Z8" s="39">
        <f>IF(SUM(X8:Y8)&gt;0,X8-Y8,"")</f>
      </c>
      <c r="AA8" s="39">
        <f>IF(SUM(X8:Y8)&gt;0,SUM(X8:Y8),"")</f>
      </c>
      <c r="AB8" s="29"/>
      <c r="AC8" s="30"/>
      <c r="AD8" s="29"/>
    </row>
    <row r="9" spans="1:30" ht="19.5" customHeight="1" hidden="1">
      <c r="A9" s="40"/>
      <c r="B9" s="41"/>
      <c r="C9" s="42"/>
      <c r="D9" s="42"/>
      <c r="E9" s="43"/>
      <c r="F9" s="44"/>
      <c r="G9" s="43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6"/>
      <c r="W9" s="43"/>
      <c r="X9" s="47">
        <f>IF(SUM(E9:W9)&gt;0,ROUND(AVERAGE(E9:W9),2),"")</f>
      </c>
      <c r="Y9" s="47">
        <f>IF(COUNTA(E9:W9)=1,X9,(IF(SUM(E9:W9)&gt;0,ROUND(STDEV(E9:W9),2),"")))</f>
      </c>
      <c r="Z9" s="48">
        <f>IF(SUM(X9:Y9)&gt;0,X9-Y9,"")</f>
      </c>
      <c r="AA9" s="48">
        <f>IF(SUM(X9:Y9)&gt;0,SUM(X9:Y9),"")</f>
      </c>
      <c r="AB9" s="29"/>
      <c r="AC9" s="30"/>
      <c r="AD9" s="29"/>
    </row>
    <row r="10" spans="1:30" ht="19.5" customHeight="1" hidden="1">
      <c r="A10" s="31"/>
      <c r="B10" s="32"/>
      <c r="C10" s="33"/>
      <c r="D10" s="33"/>
      <c r="E10" s="34"/>
      <c r="F10" s="35"/>
      <c r="G10" s="34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7"/>
      <c r="W10" s="34"/>
      <c r="X10" s="38">
        <f>IF(SUM(E10:W10)&gt;0,ROUND(AVERAGE(E10:W10),2),"")</f>
      </c>
      <c r="Y10" s="38">
        <f>IF(COUNTA(E10:W10)=1,X10,(IF(SUM(E10:W10)&gt;0,ROUND(STDEV(E10:W10),2),"")))</f>
      </c>
      <c r="Z10" s="39">
        <f>IF(SUM(X10:Y10)&gt;0,X10-Y10,"")</f>
      </c>
      <c r="AA10" s="39">
        <f>IF(SUM(X10:Y10)&gt;0,SUM(X10:Y10),"")</f>
      </c>
      <c r="AB10" s="29"/>
      <c r="AC10" s="30"/>
      <c r="AD10" s="29"/>
    </row>
    <row r="11" spans="1:30" ht="13.5" hidden="1" thickBot="1">
      <c r="A11" s="49"/>
      <c r="B11" s="50"/>
      <c r="C11" s="51"/>
      <c r="D11" s="51"/>
      <c r="E11" s="52"/>
      <c r="F11" s="53"/>
      <c r="G11" s="52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5"/>
      <c r="W11" s="52"/>
      <c r="X11" s="56">
        <f>IF(SUM(E11:W11)&gt;0,ROUND(AVERAGE(E11:W11),2),"")</f>
      </c>
      <c r="Y11" s="56">
        <f>IF(COUNTA(E11:W11)=1,X11,(IF(SUM(E11:W11)&gt;0,ROUND(STDEV(E11:W11),2),"")))</f>
      </c>
      <c r="Z11" s="57">
        <f>IF(SUM(X11:Y11)&gt;0,X11-Y11,"")</f>
      </c>
      <c r="AA11" s="57">
        <f>IF(SUM(X11:Y11)&gt;0,SUM(X11:Y11),"")</f>
      </c>
      <c r="AB11" s="29"/>
      <c r="AC11" s="30"/>
      <c r="AD11" s="29"/>
    </row>
    <row r="12" spans="1:27" ht="13.5" thickTop="1">
      <c r="A12" s="58"/>
      <c r="B12" s="58"/>
      <c r="C12" s="59"/>
      <c r="D12" s="59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</row>
    <row r="13" ht="13.5" thickBot="1"/>
    <row r="14" spans="1:27" ht="12.75">
      <c r="A14" s="2"/>
      <c r="B14" s="3"/>
      <c r="C14" s="4"/>
      <c r="D14" s="5"/>
      <c r="E14" s="3">
        <f>IF('DADOS e Estimativa'!E1="","",'DADOS e Estimativa'!E1)</f>
      </c>
      <c r="F14" s="3">
        <f>IF('DADOS e Estimativa'!F1="","",'DADOS e Estimativa'!F1)</f>
      </c>
      <c r="G14" s="3">
        <f>IF('DADOS e Estimativa'!G1="","",'DADOS e Estimativa'!G1)</f>
      </c>
      <c r="H14" s="3">
        <f>IF('DADOS e Estimativa'!H1="","",'DADOS e Estimativa'!H1)</f>
      </c>
      <c r="I14" s="3">
        <f>IF('DADOS e Estimativa'!I1="","",'DADOS e Estimativa'!I1)</f>
      </c>
      <c r="J14" s="3">
        <f>IF('DADOS e Estimativa'!J1="","",'DADOS e Estimativa'!J1)</f>
      </c>
      <c r="K14" s="3">
        <f>IF('DADOS e Estimativa'!K1="","",'DADOS e Estimativa'!K1)</f>
      </c>
      <c r="L14" s="3">
        <f>IF('DADOS e Estimativa'!L1="","",'DADOS e Estimativa'!L1)</f>
      </c>
      <c r="M14" s="3">
        <f>IF('DADOS e Estimativa'!M1="","",'DADOS e Estimativa'!M1)</f>
      </c>
      <c r="N14" s="3">
        <f>IF('DADOS e Estimativa'!N1="","",'DADOS e Estimativa'!N1)</f>
      </c>
      <c r="O14" s="3">
        <f>IF('DADOS e Estimativa'!O1="","",'DADOS e Estimativa'!O1)</f>
      </c>
      <c r="P14" s="3">
        <f>IF('DADOS e Estimativa'!P1="","",'DADOS e Estimativa'!P1)</f>
      </c>
      <c r="Q14" s="3">
        <f>IF('DADOS e Estimativa'!Q1="","",'DADOS e Estimativa'!Q1)</f>
      </c>
      <c r="R14" s="3">
        <f>IF('DADOS e Estimativa'!R1="","",'DADOS e Estimativa'!R1)</f>
      </c>
      <c r="S14" s="3">
        <f>IF('DADOS e Estimativa'!S1="","",'DADOS e Estimativa'!S1)</f>
      </c>
      <c r="T14" s="3">
        <f>IF('DADOS e Estimativa'!T1="","",'DADOS e Estimativa'!T1)</f>
      </c>
      <c r="U14" s="3">
        <f>IF('DADOS e Estimativa'!U1="","",'DADOS e Estimativa'!U1)</f>
      </c>
      <c r="V14" s="3">
        <f>IF('DADOS e Estimativa'!V1="","",'DADOS e Estimativa'!V1)</f>
      </c>
      <c r="W14" s="3">
        <f>IF('DADOS e Estimativa'!W1="","",'DADOS e Estimativa'!W1)</f>
      </c>
      <c r="X14" s="114"/>
      <c r="Y14" s="114"/>
      <c r="Z14" s="114"/>
      <c r="AA14" s="114"/>
    </row>
    <row r="15" spans="1:27" ht="26.25" customHeight="1">
      <c r="A15" s="10" t="str">
        <f>A2</f>
        <v>It.</v>
      </c>
      <c r="B15" s="11" t="s">
        <v>3</v>
      </c>
      <c r="C15" s="12"/>
      <c r="D15" s="60"/>
      <c r="E15" s="14" t="str">
        <f>IF('DADOS e Estimativa'!E2="","",'DADOS e Estimativa'!E2)</f>
        <v>Columbia</v>
      </c>
      <c r="F15" s="14" t="str">
        <f>IF('DADOS e Estimativa'!F2="","",'DADOS e Estimativa'!F2)</f>
        <v>LC Comercial</v>
      </c>
      <c r="G15" s="14" t="str">
        <f>IF('DADOS e Estimativa'!G2="","",'DADOS e Estimativa'!G2)</f>
        <v>S&amp;T Comercial</v>
      </c>
      <c r="H15" s="14" t="str">
        <f>IF('DADOS e Estimativa'!H2="","",'DADOS e Estimativa'!H2)</f>
        <v>Banco de Preços 01</v>
      </c>
      <c r="I15" s="14" t="str">
        <f>IF('DADOS e Estimativa'!I2="","",'DADOS e Estimativa'!I2)</f>
        <v>Banco de Preços 02</v>
      </c>
      <c r="J15" s="14" t="str">
        <f>IF('DADOS e Estimativa'!J2="","",'DADOS e Estimativa'!J2)</f>
        <v>Banco de Preços 03</v>
      </c>
      <c r="K15" s="14" t="str">
        <f>IF('DADOS e Estimativa'!K2="","",'DADOS e Estimativa'!K2)</f>
        <v>Banco de Preços 04</v>
      </c>
      <c r="L15" s="14" t="str">
        <f>IF('DADOS e Estimativa'!L2="","",'DADOS e Estimativa'!L2)</f>
        <v>Berpel</v>
      </c>
      <c r="M15" s="14" t="str">
        <f>IF('DADOS e Estimativa'!M2="","",'DADOS e Estimativa'!M2)</f>
        <v>Embapel</v>
      </c>
      <c r="N15" s="14" t="str">
        <f>IF('DADOS e Estimativa'!N2="","",'DADOS e Estimativa'!N2)</f>
        <v>qq</v>
      </c>
      <c r="O15" s="14" t="str">
        <f>IF('DADOS e Estimativa'!O2="","",'DADOS e Estimativa'!O2)</f>
        <v>qq</v>
      </c>
      <c r="P15" s="14" t="str">
        <f>IF('DADOS e Estimativa'!P2="","",'DADOS e Estimativa'!P2)</f>
        <v>qq</v>
      </c>
      <c r="Q15" s="14" t="str">
        <f>IF('DADOS e Estimativa'!Q2="","",'DADOS e Estimativa'!Q2)</f>
        <v>qq</v>
      </c>
      <c r="R15" s="14" t="str">
        <f>IF('DADOS e Estimativa'!R2="","",'DADOS e Estimativa'!R2)</f>
        <v>x</v>
      </c>
      <c r="S15" s="14" t="str">
        <f>IF('DADOS e Estimativa'!S2="","",'DADOS e Estimativa'!S2)</f>
        <v>qq</v>
      </c>
      <c r="T15" s="14" t="str">
        <f>IF('DADOS e Estimativa'!T2="","",'DADOS e Estimativa'!T2)</f>
        <v>qq</v>
      </c>
      <c r="U15" s="14" t="str">
        <f>IF('DADOS e Estimativa'!U2="","",'DADOS e Estimativa'!U2)</f>
        <v>qq</v>
      </c>
      <c r="V15" s="14" t="str">
        <f>IF('DADOS e Estimativa'!V2="","",'DADOS e Estimativa'!V2)</f>
        <v>ss</v>
      </c>
      <c r="W15" s="14" t="str">
        <f>IF('DADOS e Estimativa'!W2="","",'DADOS e Estimativa'!W2)</f>
        <v>qq</v>
      </c>
      <c r="X15" s="115" t="s">
        <v>17</v>
      </c>
      <c r="Y15" s="115"/>
      <c r="Z15" s="115"/>
      <c r="AA15" s="115"/>
    </row>
    <row r="16" spans="1:27" ht="12.75">
      <c r="A16" s="10"/>
      <c r="B16" s="11"/>
      <c r="C16" s="12"/>
      <c r="D16" s="61">
        <f>D3</f>
        <v>0</v>
      </c>
      <c r="E16" s="11">
        <f>IF('DADOS e Estimativa'!E3="","",'DADOS e Estimativa'!E3)</f>
      </c>
      <c r="F16" s="11">
        <f>IF('DADOS e Estimativa'!F3="","",'DADOS e Estimativa'!F3)</f>
      </c>
      <c r="G16" s="11">
        <f>IF('DADOS e Estimativa'!G3="","",'DADOS e Estimativa'!G3)</f>
      </c>
      <c r="H16" s="11">
        <f>IF('DADOS e Estimativa'!H3="","",'DADOS e Estimativa'!H3)</f>
      </c>
      <c r="I16" s="11">
        <f>IF('DADOS e Estimativa'!I3="","",'DADOS e Estimativa'!I3)</f>
      </c>
      <c r="J16" s="11">
        <f>IF('DADOS e Estimativa'!J3="","",'DADOS e Estimativa'!J3)</f>
      </c>
      <c r="K16" s="11">
        <f>IF('DADOS e Estimativa'!K3="","",'DADOS e Estimativa'!K3)</f>
      </c>
      <c r="L16" s="11">
        <f>IF('DADOS e Estimativa'!L3="","",'DADOS e Estimativa'!L3)</f>
      </c>
      <c r="M16" s="11">
        <f>IF('DADOS e Estimativa'!M3="","",'DADOS e Estimativa'!M3)</f>
      </c>
      <c r="N16" s="11">
        <f>IF('DADOS e Estimativa'!N3="","",'DADOS e Estimativa'!N3)</f>
      </c>
      <c r="O16" s="11">
        <f>IF('DADOS e Estimativa'!O3="","",'DADOS e Estimativa'!O3)</f>
      </c>
      <c r="P16" s="11">
        <f>IF('DADOS e Estimativa'!P3="","",'DADOS e Estimativa'!P3)</f>
      </c>
      <c r="Q16" s="11">
        <f>IF('DADOS e Estimativa'!Q3="","",'DADOS e Estimativa'!Q3)</f>
      </c>
      <c r="R16" s="11">
        <f>IF('DADOS e Estimativa'!R3="","",'DADOS e Estimativa'!R3)</f>
      </c>
      <c r="S16" s="11">
        <f>IF('DADOS e Estimativa'!S3="","",'DADOS e Estimativa'!S3)</f>
      </c>
      <c r="T16" s="11">
        <f>IF('DADOS e Estimativa'!T3="","",'DADOS e Estimativa'!T3)</f>
      </c>
      <c r="U16" s="11">
        <f>IF('DADOS e Estimativa'!U3="","",'DADOS e Estimativa'!U3)</f>
      </c>
      <c r="V16" s="11">
        <f>IF('DADOS e Estimativa'!V3="","",'DADOS e Estimativa'!V3)</f>
      </c>
      <c r="W16" s="11">
        <f>IF('DADOS e Estimativa'!W3="","",'DADOS e Estimativa'!W3)</f>
      </c>
      <c r="X16" s="115" t="s">
        <v>18</v>
      </c>
      <c r="Y16" s="115"/>
      <c r="Z16" s="115" t="s">
        <v>34</v>
      </c>
      <c r="AA16" s="115"/>
    </row>
    <row r="17" spans="1:27" ht="13.5" thickBot="1">
      <c r="A17" s="20"/>
      <c r="B17" s="21"/>
      <c r="C17" s="22" t="s">
        <v>14</v>
      </c>
      <c r="D17" s="23" t="s">
        <v>15</v>
      </c>
      <c r="E17" s="21">
        <f>IF('DADOS e Estimativa'!E4="","",'DADOS e Estimativa'!E4)</f>
      </c>
      <c r="F17" s="21">
        <f>IF('DADOS e Estimativa'!F4="","",'DADOS e Estimativa'!F4)</f>
      </c>
      <c r="G17" s="21">
        <f>IF('DADOS e Estimativa'!G4="","",'DADOS e Estimativa'!G4)</f>
      </c>
      <c r="H17" s="21">
        <f>IF('DADOS e Estimativa'!H4="","",'DADOS e Estimativa'!H4)</f>
      </c>
      <c r="I17" s="21">
        <f>IF('DADOS e Estimativa'!I4="","",'DADOS e Estimativa'!I4)</f>
      </c>
      <c r="J17" s="21">
        <f>IF('DADOS e Estimativa'!J4="","",'DADOS e Estimativa'!J4)</f>
      </c>
      <c r="K17" s="21">
        <f>IF('DADOS e Estimativa'!K4="","",'DADOS e Estimativa'!K4)</f>
      </c>
      <c r="L17" s="21">
        <f>IF('DADOS e Estimativa'!L4="","",'DADOS e Estimativa'!L4)</f>
      </c>
      <c r="M17" s="21">
        <f>IF('DADOS e Estimativa'!M4="","",'DADOS e Estimativa'!M4)</f>
      </c>
      <c r="N17" s="21">
        <f>IF('DADOS e Estimativa'!N4="","",'DADOS e Estimativa'!N4)</f>
      </c>
      <c r="O17" s="21">
        <f>IF('DADOS e Estimativa'!O4="","",'DADOS e Estimativa'!O4)</f>
      </c>
      <c r="P17" s="21">
        <f>IF('DADOS e Estimativa'!P4="","",'DADOS e Estimativa'!P4)</f>
      </c>
      <c r="Q17" s="21">
        <f>IF('DADOS e Estimativa'!Q4="","",'DADOS e Estimativa'!Q4)</f>
      </c>
      <c r="R17" s="21">
        <f>IF('DADOS e Estimativa'!R4="","",'DADOS e Estimativa'!R4)</f>
      </c>
      <c r="S17" s="21">
        <f>IF('DADOS e Estimativa'!S4="","",'DADOS e Estimativa'!S4)</f>
      </c>
      <c r="T17" s="21">
        <f>IF('DADOS e Estimativa'!T4="","",'DADOS e Estimativa'!T4)</f>
      </c>
      <c r="U17" s="21">
        <f>IF('DADOS e Estimativa'!U4="","",'DADOS e Estimativa'!U4)</f>
      </c>
      <c r="V17" s="21">
        <f>IF('DADOS e Estimativa'!V4="","",'DADOS e Estimativa'!V4)</f>
      </c>
      <c r="W17" s="21">
        <f>IF('DADOS e Estimativa'!W4="","",'DADOS e Estimativa'!W4)</f>
      </c>
      <c r="X17" s="117"/>
      <c r="Y17" s="117"/>
      <c r="Z17" s="117"/>
      <c r="AA17" s="117"/>
    </row>
    <row r="18" spans="1:27" ht="39" customHeight="1">
      <c r="A18" s="62">
        <f>IF('DADOS e Estimativa'!A5="","",'DADOS e Estimativa'!A5)</f>
        <v>1</v>
      </c>
      <c r="B18" s="63" t="str">
        <f>IF('DADOS e Estimativa'!B5="","",'DADOS e Estimativa'!B5)</f>
        <v>Papel toalha interfolhado, 2 dobras, com certificação FSC</v>
      </c>
      <c r="C18" s="64">
        <f>IF('DADOS e Estimativa'!C5="","",'DADOS e Estimativa'!C5)</f>
        <v>25000</v>
      </c>
      <c r="D18" s="65" t="str">
        <f>IF('DADOS e Estimativa'!D5="","",'DADOS e Estimativa'!D5)</f>
        <v>fardo com 1.250 unidades</v>
      </c>
      <c r="E18" s="66">
        <f>IF('DADOS e Estimativa'!E5&gt;0,IF(AND('DADOS e Estimativa'!$Z5&lt;='DADOS e Estimativa'!E5,'DADOS e Estimativa'!E5&lt;='DADOS e Estimativa'!$AA5),'DADOS e Estimativa'!E5,"excluído*"),"")</f>
        <v>19.9</v>
      </c>
      <c r="F18" s="66">
        <f>IF('DADOS e Estimativa'!F5&gt;0,IF(AND('DADOS e Estimativa'!$Z5&lt;='DADOS e Estimativa'!F5,'DADOS e Estimativa'!F5&lt;='DADOS e Estimativa'!$AA5),'DADOS e Estimativa'!F5,"excluído*"),"")</f>
        <v>23.34</v>
      </c>
      <c r="G18" s="66" t="str">
        <f>IF('DADOS e Estimativa'!G5&gt;0,IF(AND('DADOS e Estimativa'!$Z5&lt;='DADOS e Estimativa'!G5,'DADOS e Estimativa'!G5&lt;='DADOS e Estimativa'!$AA5),'DADOS e Estimativa'!G5,"excluído*"),"")</f>
        <v>excluído*</v>
      </c>
      <c r="H18" s="66">
        <f>IF('DADOS e Estimativa'!H5&gt;0,IF(AND('DADOS e Estimativa'!$Z5&lt;='DADOS e Estimativa'!H5,'DADOS e Estimativa'!H5&lt;='DADOS e Estimativa'!$AA5),'DADOS e Estimativa'!H5,"excluído*"),"")</f>
      </c>
      <c r="I18" s="66">
        <f>IF('DADOS e Estimativa'!I5&gt;0,IF(AND('DADOS e Estimativa'!$Z5&lt;='DADOS e Estimativa'!I5,'DADOS e Estimativa'!I5&lt;='DADOS e Estimativa'!$AA5),'DADOS e Estimativa'!I5,"excluído*"),"")</f>
      </c>
      <c r="J18" s="66">
        <f>IF('DADOS e Estimativa'!J5&gt;0,IF(AND('DADOS e Estimativa'!$Z5&lt;='DADOS e Estimativa'!J5,'DADOS e Estimativa'!J5&lt;='DADOS e Estimativa'!$AA5),'DADOS e Estimativa'!J5,"excluído*"),"")</f>
      </c>
      <c r="K18" s="66">
        <f>IF('DADOS e Estimativa'!K5&gt;0,IF(AND('DADOS e Estimativa'!$Z5&lt;='DADOS e Estimativa'!K5,'DADOS e Estimativa'!K5&lt;='DADOS e Estimativa'!$AA5),'DADOS e Estimativa'!K5,"excluído*"),"")</f>
      </c>
      <c r="L18" s="66">
        <f>IF('DADOS e Estimativa'!L5&gt;0,IF(AND('DADOS e Estimativa'!$Z5&lt;='DADOS e Estimativa'!L5,'DADOS e Estimativa'!L5&lt;='DADOS e Estimativa'!$AA5),'DADOS e Estimativa'!L5,"excluído*"),"")</f>
      </c>
      <c r="M18" s="66">
        <f>IF('DADOS e Estimativa'!M5&gt;0,IF(AND('DADOS e Estimativa'!$Z5&lt;='DADOS e Estimativa'!M5,'DADOS e Estimativa'!M5&lt;='DADOS e Estimativa'!$AA5),'DADOS e Estimativa'!M5,"excluído*"),"")</f>
      </c>
      <c r="N18" s="66">
        <f>IF('DADOS e Estimativa'!N5&gt;0,IF(AND('DADOS e Estimativa'!$Z5&lt;='DADOS e Estimativa'!N5,'DADOS e Estimativa'!N5&lt;='DADOS e Estimativa'!$AA5),'DADOS e Estimativa'!N5,"excluído*"),"")</f>
      </c>
      <c r="O18" s="66">
        <f>IF('DADOS e Estimativa'!O5&gt;0,IF(AND('DADOS e Estimativa'!$Z5&lt;='DADOS e Estimativa'!O5,'DADOS e Estimativa'!O5&lt;='DADOS e Estimativa'!$AA5),'DADOS e Estimativa'!O5,"excluído*"),"")</f>
      </c>
      <c r="P18" s="66">
        <f>IF('DADOS e Estimativa'!P5&gt;0,IF(AND('DADOS e Estimativa'!$Z5&lt;='DADOS e Estimativa'!P5,'DADOS e Estimativa'!P5&lt;='DADOS e Estimativa'!$AA5),'DADOS e Estimativa'!P5,"excluído*"),"")</f>
      </c>
      <c r="Q18" s="66">
        <f>IF('DADOS e Estimativa'!Q5&gt;0,IF(AND('DADOS e Estimativa'!$Z5&lt;='DADOS e Estimativa'!Q5,'DADOS e Estimativa'!Q5&lt;='DADOS e Estimativa'!$AA5),'DADOS e Estimativa'!Q5,"excluído*"),"")</f>
      </c>
      <c r="R18" s="66">
        <f>IF('DADOS e Estimativa'!R5&gt;0,IF(AND('DADOS e Estimativa'!$Z5&lt;='DADOS e Estimativa'!R5,'DADOS e Estimativa'!R5&lt;='DADOS e Estimativa'!$AA5),'DADOS e Estimativa'!R5,"excluído*"),"")</f>
      </c>
      <c r="S18" s="66">
        <f>IF('DADOS e Estimativa'!S5&gt;0,IF(AND('DADOS e Estimativa'!$Z5&lt;='DADOS e Estimativa'!S5,'DADOS e Estimativa'!S5&lt;='DADOS e Estimativa'!$AA5),'DADOS e Estimativa'!S5,"excluído*"),"")</f>
      </c>
      <c r="T18" s="66">
        <f>IF('DADOS e Estimativa'!T5&gt;0,IF(AND('DADOS e Estimativa'!$Z5&lt;='DADOS e Estimativa'!T5,'DADOS e Estimativa'!T5&lt;='DADOS e Estimativa'!$AA5),'DADOS e Estimativa'!T5,"excluído*"),"")</f>
      </c>
      <c r="U18" s="66">
        <f>IF('DADOS e Estimativa'!U5&gt;0,IF(AND('DADOS e Estimativa'!$Z5&lt;='DADOS e Estimativa'!U5,'DADOS e Estimativa'!U5&lt;='DADOS e Estimativa'!$AA5),'DADOS e Estimativa'!U5,"excluído*"),"")</f>
      </c>
      <c r="V18" s="66">
        <f>IF('DADOS e Estimativa'!V5&gt;0,IF(AND('DADOS e Estimativa'!$Z5&lt;='DADOS e Estimativa'!V5,'DADOS e Estimativa'!V5&lt;='DADOS e Estimativa'!$AA5),'DADOS e Estimativa'!V5,"excluído*"),"")</f>
      </c>
      <c r="W18" s="66">
        <f>IF('DADOS e Estimativa'!W5&gt;0,IF(AND('DADOS e Estimativa'!$Z5&lt;='DADOS e Estimativa'!W5,'DADOS e Estimativa'!W5&lt;='DADOS e Estimativa'!$AA5),'DADOS e Estimativa'!W5,"excluído*"),"")</f>
      </c>
      <c r="X18" s="118">
        <f aca="true" t="shared" si="0" ref="X18:X24">IF(SUM(E18:W18)&gt;0,ROUND(AVERAGE(E18:W18),2),"")</f>
        <v>21.62</v>
      </c>
      <c r="Y18" s="118"/>
      <c r="Z18" s="119">
        <f aca="true" t="shared" si="1" ref="Z18:Z24">IF(X18&lt;&gt;"",X18*C18,"")</f>
        <v>540500</v>
      </c>
      <c r="AA18" s="119"/>
    </row>
    <row r="19" spans="1:27" ht="41.25" customHeight="1" thickBot="1">
      <c r="A19" s="67">
        <f>IF('DADOS e Estimativa'!A6="","",'DADOS e Estimativa'!A6)</f>
        <v>2</v>
      </c>
      <c r="B19" s="68" t="str">
        <f>IF('DADOS e Estimativa'!B6="","",'DADOS e Estimativa'!B6)</f>
        <v>Papel toalha interfolhado, 2 dobras, sem certificação FSC</v>
      </c>
      <c r="C19" s="69">
        <f>IF('DADOS e Estimativa'!C6="","",'DADOS e Estimativa'!C6)</f>
        <v>25000</v>
      </c>
      <c r="D19" s="70" t="str">
        <f>IF('DADOS e Estimativa'!D6="","",'DADOS e Estimativa'!D6)</f>
        <v>fardo com 1.250 unidades</v>
      </c>
      <c r="E19" s="71">
        <f>IF('DADOS e Estimativa'!E6&gt;0,IF(AND('DADOS e Estimativa'!$Z6&lt;='DADOS e Estimativa'!E6,'DADOS e Estimativa'!E6&lt;='DADOS e Estimativa'!$AA6),'DADOS e Estimativa'!E6,"excluído*"),"")</f>
        <v>19.9</v>
      </c>
      <c r="F19" s="71">
        <f>IF('DADOS e Estimativa'!F6&gt;0,IF(AND('DADOS e Estimativa'!$Z6&lt;='DADOS e Estimativa'!F6,'DADOS e Estimativa'!F6&lt;='DADOS e Estimativa'!$AA6),'DADOS e Estimativa'!F6,"excluído*"),"")</f>
        <v>18.71</v>
      </c>
      <c r="G19" s="71">
        <f>IF('DADOS e Estimativa'!G6&gt;0,IF(AND('DADOS e Estimativa'!$Z6&lt;='DADOS e Estimativa'!G6,'DADOS e Estimativa'!G6&lt;='DADOS e Estimativa'!$AA6),'DADOS e Estimativa'!G6,"excluído*"),"")</f>
        <v>20</v>
      </c>
      <c r="H19" s="71" t="str">
        <f>IF('DADOS e Estimativa'!H6&gt;0,IF(AND('DADOS e Estimativa'!$Z6&lt;='DADOS e Estimativa'!H6,'DADOS e Estimativa'!H6&lt;='DADOS e Estimativa'!$AA6),'DADOS e Estimativa'!H6,"excluído*"),"")</f>
        <v>excluído*</v>
      </c>
      <c r="I19" s="71" t="str">
        <f>IF('DADOS e Estimativa'!I6&gt;0,IF(AND('DADOS e Estimativa'!$Z6&lt;='DADOS e Estimativa'!I6,'DADOS e Estimativa'!I6&lt;='DADOS e Estimativa'!$AA6),'DADOS e Estimativa'!I6,"excluído*"),"")</f>
        <v>excluído*</v>
      </c>
      <c r="J19" s="71">
        <f>IF('DADOS e Estimativa'!J6&gt;0,IF(AND('DADOS e Estimativa'!$Z6&lt;='DADOS e Estimativa'!J6,'DADOS e Estimativa'!J6&lt;='DADOS e Estimativa'!$AA6),'DADOS e Estimativa'!J6,"excluído*"),"")</f>
        <v>13.5</v>
      </c>
      <c r="K19" s="71">
        <f>IF('DADOS e Estimativa'!K6&gt;0,IF(AND('DADOS e Estimativa'!$Z6&lt;='DADOS e Estimativa'!K6,'DADOS e Estimativa'!K6&lt;='DADOS e Estimativa'!$AA6),'DADOS e Estimativa'!K6,"excluído*"),"")</f>
        <v>15.99</v>
      </c>
      <c r="L19" s="71" t="str">
        <f>IF('DADOS e Estimativa'!L6&gt;0,IF(AND('DADOS e Estimativa'!$Z6&lt;='DADOS e Estimativa'!L6,'DADOS e Estimativa'!L6&lt;='DADOS e Estimativa'!$AA6),'DADOS e Estimativa'!L6,"excluído*"),"")</f>
        <v>excluído*</v>
      </c>
      <c r="M19" s="71">
        <f>IF('DADOS e Estimativa'!M6&gt;0,IF(AND('DADOS e Estimativa'!$Z6&lt;='DADOS e Estimativa'!M6,'DADOS e Estimativa'!M6&lt;='DADOS e Estimativa'!$AA6),'DADOS e Estimativa'!M6,"excluído*"),"")</f>
        <v>22.43</v>
      </c>
      <c r="N19" s="71">
        <f>IF('DADOS e Estimativa'!N6&gt;0,IF(AND('DADOS e Estimativa'!$Z6&lt;='DADOS e Estimativa'!N6,'DADOS e Estimativa'!N6&lt;='DADOS e Estimativa'!$AA6),'DADOS e Estimativa'!N6,"excluído*"),"")</f>
      </c>
      <c r="O19" s="71">
        <f>IF('DADOS e Estimativa'!O6&gt;0,IF(AND('DADOS e Estimativa'!$Z6&lt;='DADOS e Estimativa'!O6,'DADOS e Estimativa'!O6&lt;='DADOS e Estimativa'!$AA6),'DADOS e Estimativa'!O6,"excluído*"),"")</f>
      </c>
      <c r="P19" s="71">
        <f>IF('DADOS e Estimativa'!P6&gt;0,IF(AND('DADOS e Estimativa'!$Z6&lt;='DADOS e Estimativa'!P6,'DADOS e Estimativa'!P6&lt;='DADOS e Estimativa'!$AA6),'DADOS e Estimativa'!P6,"excluído*"),"")</f>
      </c>
      <c r="Q19" s="71">
        <f>IF('DADOS e Estimativa'!Q6&gt;0,IF(AND('DADOS e Estimativa'!$Z6&lt;='DADOS e Estimativa'!Q6,'DADOS e Estimativa'!Q6&lt;='DADOS e Estimativa'!$AA6),'DADOS e Estimativa'!Q6,"excluído*"),"")</f>
      </c>
      <c r="R19" s="71">
        <f>IF('DADOS e Estimativa'!R6&gt;0,IF(AND('DADOS e Estimativa'!$Z6&lt;='DADOS e Estimativa'!R6,'DADOS e Estimativa'!R6&lt;='DADOS e Estimativa'!$AA6),'DADOS e Estimativa'!R6,"excluído*"),"")</f>
      </c>
      <c r="S19" s="71">
        <f>IF('DADOS e Estimativa'!S6&gt;0,IF(AND('DADOS e Estimativa'!$Z6&lt;='DADOS e Estimativa'!S6,'DADOS e Estimativa'!S6&lt;='DADOS e Estimativa'!$AA6),'DADOS e Estimativa'!S6,"excluído*"),"")</f>
      </c>
      <c r="T19" s="71">
        <f>IF('DADOS e Estimativa'!T6&gt;0,IF(AND('DADOS e Estimativa'!$Z6&lt;='DADOS e Estimativa'!T6,'DADOS e Estimativa'!T6&lt;='DADOS e Estimativa'!$AA6),'DADOS e Estimativa'!T6,"excluído*"),"")</f>
      </c>
      <c r="U19" s="71">
        <f>IF('DADOS e Estimativa'!U6&gt;0,IF(AND('DADOS e Estimativa'!$Z6&lt;='DADOS e Estimativa'!U6,'DADOS e Estimativa'!U6&lt;='DADOS e Estimativa'!$AA6),'DADOS e Estimativa'!U6,"excluído*"),"")</f>
      </c>
      <c r="V19" s="71">
        <f>IF('DADOS e Estimativa'!V6&gt;0,IF(AND('DADOS e Estimativa'!$Z6&lt;='DADOS e Estimativa'!V6,'DADOS e Estimativa'!V6&lt;='DADOS e Estimativa'!$AA6),'DADOS e Estimativa'!V6,"excluído*"),"")</f>
      </c>
      <c r="W19" s="71">
        <f>IF('DADOS e Estimativa'!W6&gt;0,IF(AND('DADOS e Estimativa'!$Z6&lt;='DADOS e Estimativa'!W6,'DADOS e Estimativa'!W6&lt;='DADOS e Estimativa'!$AA6),'DADOS e Estimativa'!W6,"excluído*"),"")</f>
      </c>
      <c r="X19" s="120">
        <f t="shared" si="0"/>
        <v>18.42</v>
      </c>
      <c r="Y19" s="120"/>
      <c r="Z19" s="121">
        <f t="shared" si="1"/>
        <v>460500.00000000006</v>
      </c>
      <c r="AA19" s="121"/>
    </row>
    <row r="20" spans="1:27" ht="27" customHeight="1" hidden="1">
      <c r="A20" s="73">
        <f>IF('DADOS e Estimativa'!A7="","",'DADOS e Estimativa'!A7)</f>
      </c>
      <c r="B20" s="74">
        <f>IF('DADOS e Estimativa'!B7="","",'DADOS e Estimativa'!B7)</f>
      </c>
      <c r="C20" s="75">
        <f>IF('DADOS e Estimativa'!C7="","",'DADOS e Estimativa'!C7)</f>
      </c>
      <c r="D20" s="76">
        <f>IF('DADOS e Estimativa'!D7="","",'DADOS e Estimativa'!D7)</f>
      </c>
      <c r="E20" s="77">
        <f>IF('DADOS e Estimativa'!E7&gt;0,IF(AND('DADOS e Estimativa'!$Z7&lt;='DADOS e Estimativa'!E7,'DADOS e Estimativa'!E7&lt;='DADOS e Estimativa'!$AA7),'DADOS e Estimativa'!E7,"excluído*"),"")</f>
      </c>
      <c r="F20" s="78">
        <f>IF('DADOS e Estimativa'!F7&gt;0,IF(AND('DADOS e Estimativa'!$Z7&lt;='DADOS e Estimativa'!F7,'DADOS e Estimativa'!F7&lt;='DADOS e Estimativa'!$AA7),'DADOS e Estimativa'!F7,"excluído*"),"")</f>
      </c>
      <c r="G20" s="77">
        <f>IF('DADOS e Estimativa'!G7&gt;0,IF(AND('DADOS e Estimativa'!$Z7&lt;='DADOS e Estimativa'!G7,'DADOS e Estimativa'!G7&lt;='DADOS e Estimativa'!$AA7),'DADOS e Estimativa'!G7,"excluído*"),"")</f>
      </c>
      <c r="H20" s="77">
        <f>IF('DADOS e Estimativa'!H7&gt;0,IF(AND('DADOS e Estimativa'!$Z7&lt;='DADOS e Estimativa'!H7,'DADOS e Estimativa'!H7&lt;='DADOS e Estimativa'!$AA7),'DADOS e Estimativa'!H7,"excluído*"),"")</f>
      </c>
      <c r="I20" s="77">
        <f>IF('DADOS e Estimativa'!I7&gt;0,IF(AND('DADOS e Estimativa'!$Z7&lt;='DADOS e Estimativa'!I7,'DADOS e Estimativa'!I7&lt;='DADOS e Estimativa'!$AA7),'DADOS e Estimativa'!I7,"excluído*"),"")</f>
      </c>
      <c r="J20" s="77">
        <f>IF('DADOS e Estimativa'!J7&gt;0,IF(AND('DADOS e Estimativa'!$Z7&lt;='DADOS e Estimativa'!J7,'DADOS e Estimativa'!J7&lt;='DADOS e Estimativa'!$AA7),'DADOS e Estimativa'!J7,"excluído*"),"")</f>
      </c>
      <c r="K20" s="77">
        <f>IF('DADOS e Estimativa'!K7&gt;0,IF(AND('DADOS e Estimativa'!$Z7&lt;='DADOS e Estimativa'!K7,'DADOS e Estimativa'!K7&lt;='DADOS e Estimativa'!$AA7),'DADOS e Estimativa'!K7,"excluído*"),"")</f>
      </c>
      <c r="L20" s="77">
        <f>IF('DADOS e Estimativa'!L7&gt;0,IF(AND('DADOS e Estimativa'!$Z7&lt;='DADOS e Estimativa'!L7,'DADOS e Estimativa'!L7&lt;='DADOS e Estimativa'!$AA7),'DADOS e Estimativa'!L7,"excluído*"),"")</f>
      </c>
      <c r="M20" s="77">
        <f>IF('DADOS e Estimativa'!M7&gt;0,IF(AND('DADOS e Estimativa'!$Z7&lt;='DADOS e Estimativa'!M7,'DADOS e Estimativa'!M7&lt;='DADOS e Estimativa'!$AA7),'DADOS e Estimativa'!M7,"excluído*"),"")</f>
      </c>
      <c r="N20" s="77">
        <f>IF('DADOS e Estimativa'!N7&gt;0,IF(AND('DADOS e Estimativa'!$Z7&lt;='DADOS e Estimativa'!N7,'DADOS e Estimativa'!N7&lt;='DADOS e Estimativa'!$AA7),'DADOS e Estimativa'!N7,"excluído*"),"")</f>
      </c>
      <c r="O20" s="77">
        <f>IF('DADOS e Estimativa'!O7&gt;0,IF(AND('DADOS e Estimativa'!$Z7&lt;='DADOS e Estimativa'!O7,'DADOS e Estimativa'!O7&lt;='DADOS e Estimativa'!$AA7),'DADOS e Estimativa'!O7,"excluído*"),"")</f>
      </c>
      <c r="P20" s="77">
        <f>IF('DADOS e Estimativa'!P7&gt;0,IF(AND('DADOS e Estimativa'!$Z7&lt;='DADOS e Estimativa'!P7,'DADOS e Estimativa'!P7&lt;='DADOS e Estimativa'!$AA7),'DADOS e Estimativa'!P7,"excluído*"),"")</f>
      </c>
      <c r="Q20" s="77">
        <f>IF('DADOS e Estimativa'!Q7&gt;0,IF(AND('DADOS e Estimativa'!$Z7&lt;='DADOS e Estimativa'!Q7,'DADOS e Estimativa'!Q7&lt;='DADOS e Estimativa'!$AA7),'DADOS e Estimativa'!Q7,"excluído*"),"")</f>
      </c>
      <c r="R20" s="77">
        <f>IF('DADOS e Estimativa'!R7&gt;0,IF(AND('DADOS e Estimativa'!$Z7&lt;='DADOS e Estimativa'!R7,'DADOS e Estimativa'!R7&lt;='DADOS e Estimativa'!$AA7),'DADOS e Estimativa'!R7,"excluído*"),"")</f>
      </c>
      <c r="S20" s="77">
        <f>IF('DADOS e Estimativa'!S7&gt;0,IF(AND('DADOS e Estimativa'!$Z7&lt;='DADOS e Estimativa'!S7,'DADOS e Estimativa'!S7&lt;='DADOS e Estimativa'!$AA7),'DADOS e Estimativa'!S7,"excluído*"),"")</f>
      </c>
      <c r="T20" s="77">
        <f>IF('DADOS e Estimativa'!T7&gt;0,IF(AND('DADOS e Estimativa'!$Z7&lt;='DADOS e Estimativa'!T7,'DADOS e Estimativa'!T7&lt;='DADOS e Estimativa'!$AA7),'DADOS e Estimativa'!T7,"excluído*"),"")</f>
      </c>
      <c r="U20" s="77">
        <f>IF('DADOS e Estimativa'!U7&gt;0,IF(AND('DADOS e Estimativa'!$Z7&lt;='DADOS e Estimativa'!U7,'DADOS e Estimativa'!U7&lt;='DADOS e Estimativa'!$AA7),'DADOS e Estimativa'!U7,"excluído*"),"")</f>
      </c>
      <c r="V20" s="77">
        <f>IF('DADOS e Estimativa'!V7&gt;0,IF(AND('DADOS e Estimativa'!$Z7&lt;='DADOS e Estimativa'!V7,'DADOS e Estimativa'!V7&lt;='DADOS e Estimativa'!$AA7),'DADOS e Estimativa'!V7,"excluído*"),"")</f>
      </c>
      <c r="W20" s="77">
        <f>IF('DADOS e Estimativa'!W7&gt;0,IF(AND('DADOS e Estimativa'!$Z7&lt;='DADOS e Estimativa'!W7,'DADOS e Estimativa'!W7&lt;='DADOS e Estimativa'!$AA7),'DADOS e Estimativa'!W7,"excluído*"),"")</f>
      </c>
      <c r="X20" s="125">
        <f t="shared" si="0"/>
      </c>
      <c r="Y20" s="125"/>
      <c r="Z20" s="116">
        <f t="shared" si="1"/>
      </c>
      <c r="AA20" s="116"/>
    </row>
    <row r="21" spans="1:27" ht="19.5" customHeight="1" hidden="1">
      <c r="A21" s="67">
        <f>IF('DADOS e Estimativa'!A8="","",'DADOS e Estimativa'!A8)</f>
      </c>
      <c r="B21" s="68">
        <f>IF('DADOS e Estimativa'!B8="","",'DADOS e Estimativa'!B8)</f>
      </c>
      <c r="C21" s="69">
        <f>IF('DADOS e Estimativa'!C8="","",'DADOS e Estimativa'!C8)</f>
      </c>
      <c r="D21" s="70">
        <f>IF('DADOS e Estimativa'!D8="","",'DADOS e Estimativa'!D8)</f>
      </c>
      <c r="E21" s="71">
        <f>IF('DADOS e Estimativa'!E8&gt;0,IF(AND('DADOS e Estimativa'!$Z8&lt;='DADOS e Estimativa'!E8,'DADOS e Estimativa'!E8&lt;='DADOS e Estimativa'!$AA8),'DADOS e Estimativa'!E8,"excluído*"),"")</f>
      </c>
      <c r="F21" s="72">
        <f>IF('DADOS e Estimativa'!F8&gt;0,IF(AND('DADOS e Estimativa'!$Z8&lt;='DADOS e Estimativa'!F8,'DADOS e Estimativa'!F8&lt;='DADOS e Estimativa'!$AA8),'DADOS e Estimativa'!F8,"excluído*"),"")</f>
      </c>
      <c r="G21" s="71">
        <f>IF('DADOS e Estimativa'!G8&gt;0,IF(AND('DADOS e Estimativa'!$Z8&lt;='DADOS e Estimativa'!G8,'DADOS e Estimativa'!G8&lt;='DADOS e Estimativa'!$AA8),'DADOS e Estimativa'!G8,"excluído*"),"")</f>
      </c>
      <c r="H21" s="71">
        <f>IF('DADOS e Estimativa'!H8&gt;0,IF(AND('DADOS e Estimativa'!$Z8&lt;='DADOS e Estimativa'!H8,'DADOS e Estimativa'!H8&lt;='DADOS e Estimativa'!$AA8),'DADOS e Estimativa'!H8,"excluído*"),"")</f>
      </c>
      <c r="I21" s="71">
        <f>IF('DADOS e Estimativa'!I8&gt;0,IF(AND('DADOS e Estimativa'!$Z8&lt;='DADOS e Estimativa'!I8,'DADOS e Estimativa'!I8&lt;='DADOS e Estimativa'!$AA8),'DADOS e Estimativa'!I8,"excluído*"),"")</f>
      </c>
      <c r="J21" s="71">
        <f>IF('DADOS e Estimativa'!J8&gt;0,IF(AND('DADOS e Estimativa'!$Z8&lt;='DADOS e Estimativa'!J8,'DADOS e Estimativa'!J8&lt;='DADOS e Estimativa'!$AA8),'DADOS e Estimativa'!J8,"excluído*"),"")</f>
      </c>
      <c r="K21" s="71">
        <f>IF('DADOS e Estimativa'!K8&gt;0,IF(AND('DADOS e Estimativa'!$Z8&lt;='DADOS e Estimativa'!K8,'DADOS e Estimativa'!K8&lt;='DADOS e Estimativa'!$AA8),'DADOS e Estimativa'!K8,"excluído*"),"")</f>
      </c>
      <c r="L21" s="71">
        <f>IF('DADOS e Estimativa'!L8&gt;0,IF(AND('DADOS e Estimativa'!$Z8&lt;='DADOS e Estimativa'!L8,'DADOS e Estimativa'!L8&lt;='DADOS e Estimativa'!$AA8),'DADOS e Estimativa'!L8,"excluído*"),"")</f>
      </c>
      <c r="M21" s="71">
        <f>IF('DADOS e Estimativa'!M8&gt;0,IF(AND('DADOS e Estimativa'!$Z8&lt;='DADOS e Estimativa'!M8,'DADOS e Estimativa'!M8&lt;='DADOS e Estimativa'!$AA8),'DADOS e Estimativa'!M8,"excluído*"),"")</f>
      </c>
      <c r="N21" s="71">
        <f>IF('DADOS e Estimativa'!N8&gt;0,IF(AND('DADOS e Estimativa'!$Z8&lt;='DADOS e Estimativa'!N8,'DADOS e Estimativa'!N8&lt;='DADOS e Estimativa'!$AA8),'DADOS e Estimativa'!N8,"excluído*"),"")</f>
      </c>
      <c r="O21" s="71">
        <f>IF('DADOS e Estimativa'!O8&gt;0,IF(AND('DADOS e Estimativa'!$Z8&lt;='DADOS e Estimativa'!O8,'DADOS e Estimativa'!O8&lt;='DADOS e Estimativa'!$AA8),'DADOS e Estimativa'!O8,"excluído*"),"")</f>
      </c>
      <c r="P21" s="71">
        <f>IF('DADOS e Estimativa'!P8&gt;0,IF(AND('DADOS e Estimativa'!$Z8&lt;='DADOS e Estimativa'!P8,'DADOS e Estimativa'!P8&lt;='DADOS e Estimativa'!$AA8),'DADOS e Estimativa'!P8,"excluído*"),"")</f>
      </c>
      <c r="Q21" s="71">
        <f>IF('DADOS e Estimativa'!Q8&gt;0,IF(AND('DADOS e Estimativa'!$Z8&lt;='DADOS e Estimativa'!Q8,'DADOS e Estimativa'!Q8&lt;='DADOS e Estimativa'!$AA8),'DADOS e Estimativa'!Q8,"excluído*"),"")</f>
      </c>
      <c r="R21" s="71">
        <f>IF('DADOS e Estimativa'!R8&gt;0,IF(AND('DADOS e Estimativa'!$Z8&lt;='DADOS e Estimativa'!R8,'DADOS e Estimativa'!R8&lt;='DADOS e Estimativa'!$AA8),'DADOS e Estimativa'!R8,"excluído*"),"")</f>
      </c>
      <c r="S21" s="71">
        <f>IF('DADOS e Estimativa'!S8&gt;0,IF(AND('DADOS e Estimativa'!$Z8&lt;='DADOS e Estimativa'!S8,'DADOS e Estimativa'!S8&lt;='DADOS e Estimativa'!$AA8),'DADOS e Estimativa'!S8,"excluído*"),"")</f>
      </c>
      <c r="T21" s="71">
        <f>IF('DADOS e Estimativa'!T8&gt;0,IF(AND('DADOS e Estimativa'!$Z8&lt;='DADOS e Estimativa'!T8,'DADOS e Estimativa'!T8&lt;='DADOS e Estimativa'!$AA8),'DADOS e Estimativa'!T8,"excluído*"),"")</f>
      </c>
      <c r="U21" s="71">
        <f>IF('DADOS e Estimativa'!U8&gt;0,IF(AND('DADOS e Estimativa'!$Z8&lt;='DADOS e Estimativa'!U8,'DADOS e Estimativa'!U8&lt;='DADOS e Estimativa'!$AA8),'DADOS e Estimativa'!U8,"excluído*"),"")</f>
      </c>
      <c r="V21" s="71">
        <f>IF('DADOS e Estimativa'!V8&gt;0,IF(AND('DADOS e Estimativa'!$Z8&lt;='DADOS e Estimativa'!V8,'DADOS e Estimativa'!V8&lt;='DADOS e Estimativa'!$AA8),'DADOS e Estimativa'!V8,"excluído*"),"")</f>
      </c>
      <c r="W21" s="71">
        <f>IF('DADOS e Estimativa'!W8&gt;0,IF(AND('DADOS e Estimativa'!$Z8&lt;='DADOS e Estimativa'!W8,'DADOS e Estimativa'!W8&lt;='DADOS e Estimativa'!$AA8),'DADOS e Estimativa'!W8,"excluído*"),"")</f>
      </c>
      <c r="X21" s="120">
        <f t="shared" si="0"/>
      </c>
      <c r="Y21" s="120"/>
      <c r="Z21" s="121">
        <f t="shared" si="1"/>
      </c>
      <c r="AA21" s="121"/>
    </row>
    <row r="22" spans="1:27" ht="19.5" customHeight="1" hidden="1">
      <c r="A22" s="73">
        <f>IF('DADOS e Estimativa'!A9="","",'DADOS e Estimativa'!A9)</f>
      </c>
      <c r="B22" s="74">
        <f>IF('DADOS e Estimativa'!B9="","",'DADOS e Estimativa'!B9)</f>
      </c>
      <c r="C22" s="75">
        <f>IF('DADOS e Estimativa'!C9="","",'DADOS e Estimativa'!C9)</f>
      </c>
      <c r="D22" s="76">
        <f>IF('DADOS e Estimativa'!D9="","",'DADOS e Estimativa'!D9)</f>
      </c>
      <c r="E22" s="77">
        <f>IF('DADOS e Estimativa'!E9&gt;0,IF(AND('DADOS e Estimativa'!$Z9&lt;='DADOS e Estimativa'!E9,'DADOS e Estimativa'!E9&lt;='DADOS e Estimativa'!$AA9),'DADOS e Estimativa'!E9,"excluído*"),"")</f>
      </c>
      <c r="F22" s="78">
        <f>IF('DADOS e Estimativa'!F9&gt;0,IF(AND('DADOS e Estimativa'!$Z9&lt;='DADOS e Estimativa'!F9,'DADOS e Estimativa'!F9&lt;='DADOS e Estimativa'!$AA9),'DADOS e Estimativa'!F9,"excluído*"),"")</f>
      </c>
      <c r="G22" s="77">
        <f>IF('DADOS e Estimativa'!G9&gt;0,IF(AND('DADOS e Estimativa'!$Z9&lt;='DADOS e Estimativa'!G9,'DADOS e Estimativa'!G9&lt;='DADOS e Estimativa'!$AA9),'DADOS e Estimativa'!G9,"excluído*"),"")</f>
      </c>
      <c r="H22" s="77">
        <f>IF('DADOS e Estimativa'!H9&gt;0,IF(AND('DADOS e Estimativa'!$Z9&lt;='DADOS e Estimativa'!H9,'DADOS e Estimativa'!H9&lt;='DADOS e Estimativa'!$AA9),'DADOS e Estimativa'!H9,"excluído*"),"")</f>
      </c>
      <c r="I22" s="77">
        <f>IF('DADOS e Estimativa'!I9&gt;0,IF(AND('DADOS e Estimativa'!$Z9&lt;='DADOS e Estimativa'!I9,'DADOS e Estimativa'!I9&lt;='DADOS e Estimativa'!$AA9),'DADOS e Estimativa'!I9,"excluído*"),"")</f>
      </c>
      <c r="J22" s="77">
        <f>IF('DADOS e Estimativa'!J9&gt;0,IF(AND('DADOS e Estimativa'!$Z9&lt;='DADOS e Estimativa'!J9,'DADOS e Estimativa'!J9&lt;='DADOS e Estimativa'!$AA9),'DADOS e Estimativa'!J9,"excluído*"),"")</f>
      </c>
      <c r="K22" s="77">
        <f>IF('DADOS e Estimativa'!K9&gt;0,IF(AND('DADOS e Estimativa'!$Z9&lt;='DADOS e Estimativa'!K9,'DADOS e Estimativa'!K9&lt;='DADOS e Estimativa'!$AA9),'DADOS e Estimativa'!K9,"excluído*"),"")</f>
      </c>
      <c r="L22" s="77">
        <f>IF('DADOS e Estimativa'!L9&gt;0,IF(AND('DADOS e Estimativa'!$Z9&lt;='DADOS e Estimativa'!L9,'DADOS e Estimativa'!L9&lt;='DADOS e Estimativa'!$AA9),'DADOS e Estimativa'!L9,"excluído*"),"")</f>
      </c>
      <c r="M22" s="77">
        <f>IF('DADOS e Estimativa'!M9&gt;0,IF(AND('DADOS e Estimativa'!$Z9&lt;='DADOS e Estimativa'!M9,'DADOS e Estimativa'!M9&lt;='DADOS e Estimativa'!$AA9),'DADOS e Estimativa'!M9,"excluído*"),"")</f>
      </c>
      <c r="N22" s="77">
        <f>IF('DADOS e Estimativa'!N9&gt;0,IF(AND('DADOS e Estimativa'!$Z9&lt;='DADOS e Estimativa'!N9,'DADOS e Estimativa'!N9&lt;='DADOS e Estimativa'!$AA9),'DADOS e Estimativa'!N9,"excluído*"),"")</f>
      </c>
      <c r="O22" s="77">
        <f>IF('DADOS e Estimativa'!O9&gt;0,IF(AND('DADOS e Estimativa'!$Z9&lt;='DADOS e Estimativa'!O9,'DADOS e Estimativa'!O9&lt;='DADOS e Estimativa'!$AA9),'DADOS e Estimativa'!O9,"excluído*"),"")</f>
      </c>
      <c r="P22" s="77">
        <f>IF('DADOS e Estimativa'!P9&gt;0,IF(AND('DADOS e Estimativa'!$Z9&lt;='DADOS e Estimativa'!P9,'DADOS e Estimativa'!P9&lt;='DADOS e Estimativa'!$AA9),'DADOS e Estimativa'!P9,"excluído*"),"")</f>
      </c>
      <c r="Q22" s="77">
        <f>IF('DADOS e Estimativa'!Q9&gt;0,IF(AND('DADOS e Estimativa'!$Z9&lt;='DADOS e Estimativa'!Q9,'DADOS e Estimativa'!Q9&lt;='DADOS e Estimativa'!$AA9),'DADOS e Estimativa'!Q9,"excluído*"),"")</f>
      </c>
      <c r="R22" s="77">
        <f>IF('DADOS e Estimativa'!R9&gt;0,IF(AND('DADOS e Estimativa'!$Z9&lt;='DADOS e Estimativa'!R9,'DADOS e Estimativa'!R9&lt;='DADOS e Estimativa'!$AA9),'DADOS e Estimativa'!R9,"excluído*"),"")</f>
      </c>
      <c r="S22" s="77">
        <f>IF('DADOS e Estimativa'!S9&gt;0,IF(AND('DADOS e Estimativa'!$Z9&lt;='DADOS e Estimativa'!S9,'DADOS e Estimativa'!S9&lt;='DADOS e Estimativa'!$AA9),'DADOS e Estimativa'!S9,"excluído*"),"")</f>
      </c>
      <c r="T22" s="77">
        <f>IF('DADOS e Estimativa'!T9&gt;0,IF(AND('DADOS e Estimativa'!$Z9&lt;='DADOS e Estimativa'!T9,'DADOS e Estimativa'!T9&lt;='DADOS e Estimativa'!$AA9),'DADOS e Estimativa'!T9,"excluído*"),"")</f>
      </c>
      <c r="U22" s="77">
        <f>IF('DADOS e Estimativa'!U9&gt;0,IF(AND('DADOS e Estimativa'!$Z9&lt;='DADOS e Estimativa'!U9,'DADOS e Estimativa'!U9&lt;='DADOS e Estimativa'!$AA9),'DADOS e Estimativa'!U9,"excluído*"),"")</f>
      </c>
      <c r="V22" s="77">
        <f>IF('DADOS e Estimativa'!V9&gt;0,IF(AND('DADOS e Estimativa'!$Z9&lt;='DADOS e Estimativa'!V9,'DADOS e Estimativa'!V9&lt;='DADOS e Estimativa'!$AA9),'DADOS e Estimativa'!V9,"excluído*"),"")</f>
      </c>
      <c r="W22" s="77">
        <f>IF('DADOS e Estimativa'!W9&gt;0,IF(AND('DADOS e Estimativa'!$Z9&lt;='DADOS e Estimativa'!W9,'DADOS e Estimativa'!W9&lt;='DADOS e Estimativa'!$AA9),'DADOS e Estimativa'!W9,"excluído*"),"")</f>
      </c>
      <c r="X22" s="125">
        <f t="shared" si="0"/>
      </c>
      <c r="Y22" s="125"/>
      <c r="Z22" s="116">
        <f t="shared" si="1"/>
      </c>
      <c r="AA22" s="116"/>
    </row>
    <row r="23" spans="1:27" ht="19.5" customHeight="1" hidden="1">
      <c r="A23" s="67">
        <f>IF('DADOS e Estimativa'!A10="","",'DADOS e Estimativa'!A10)</f>
      </c>
      <c r="B23" s="68">
        <f>IF('DADOS e Estimativa'!B10="","",'DADOS e Estimativa'!B10)</f>
      </c>
      <c r="C23" s="69">
        <f>IF('DADOS e Estimativa'!C10="","",'DADOS e Estimativa'!C10)</f>
      </c>
      <c r="D23" s="70">
        <f>IF('DADOS e Estimativa'!D10="","",'DADOS e Estimativa'!D10)</f>
      </c>
      <c r="E23" s="71">
        <f>IF('DADOS e Estimativa'!E10&gt;0,IF(AND('DADOS e Estimativa'!$Z10&lt;='DADOS e Estimativa'!E10,'DADOS e Estimativa'!E10&lt;='DADOS e Estimativa'!$AA10),'DADOS e Estimativa'!E10,"excluído*"),"")</f>
      </c>
      <c r="F23" s="72">
        <f>IF('DADOS e Estimativa'!F10&gt;0,IF(AND('DADOS e Estimativa'!$Z10&lt;='DADOS e Estimativa'!F10,'DADOS e Estimativa'!F10&lt;='DADOS e Estimativa'!$AA10),'DADOS e Estimativa'!F10,"excluído*"),"")</f>
      </c>
      <c r="G23" s="71">
        <f>IF('DADOS e Estimativa'!G10&gt;0,IF(AND('DADOS e Estimativa'!$Z10&lt;='DADOS e Estimativa'!G10,'DADOS e Estimativa'!G10&lt;='DADOS e Estimativa'!$AA10),'DADOS e Estimativa'!G10,"excluído*"),"")</f>
      </c>
      <c r="H23" s="71">
        <f>IF('DADOS e Estimativa'!H10&gt;0,IF(AND('DADOS e Estimativa'!$Z10&lt;='DADOS e Estimativa'!H10,'DADOS e Estimativa'!H10&lt;='DADOS e Estimativa'!$AA10),'DADOS e Estimativa'!H10,"excluído*"),"")</f>
      </c>
      <c r="I23" s="71">
        <f>IF('DADOS e Estimativa'!I10&gt;0,IF(AND('DADOS e Estimativa'!$Z10&lt;='DADOS e Estimativa'!I10,'DADOS e Estimativa'!I10&lt;='DADOS e Estimativa'!$AA10),'DADOS e Estimativa'!I10,"excluído*"),"")</f>
      </c>
      <c r="J23" s="71">
        <f>IF('DADOS e Estimativa'!J10&gt;0,IF(AND('DADOS e Estimativa'!$Z10&lt;='DADOS e Estimativa'!J10,'DADOS e Estimativa'!J10&lt;='DADOS e Estimativa'!$AA10),'DADOS e Estimativa'!J10,"excluído*"),"")</f>
      </c>
      <c r="K23" s="71">
        <f>IF('DADOS e Estimativa'!K10&gt;0,IF(AND('DADOS e Estimativa'!$Z10&lt;='DADOS e Estimativa'!K10,'DADOS e Estimativa'!K10&lt;='DADOS e Estimativa'!$AA10),'DADOS e Estimativa'!K10,"excluído*"),"")</f>
      </c>
      <c r="L23" s="71">
        <f>IF('DADOS e Estimativa'!L10&gt;0,IF(AND('DADOS e Estimativa'!$Z10&lt;='DADOS e Estimativa'!L10,'DADOS e Estimativa'!L10&lt;='DADOS e Estimativa'!$AA10),'DADOS e Estimativa'!L10,"excluído*"),"")</f>
      </c>
      <c r="M23" s="71">
        <f>IF('DADOS e Estimativa'!M10&gt;0,IF(AND('DADOS e Estimativa'!$Z10&lt;='DADOS e Estimativa'!M10,'DADOS e Estimativa'!M10&lt;='DADOS e Estimativa'!$AA10),'DADOS e Estimativa'!M10,"excluído*"),"")</f>
      </c>
      <c r="N23" s="71">
        <f>IF('DADOS e Estimativa'!N10&gt;0,IF(AND('DADOS e Estimativa'!$Z10&lt;='DADOS e Estimativa'!N10,'DADOS e Estimativa'!N10&lt;='DADOS e Estimativa'!$AA10),'DADOS e Estimativa'!N10,"excluído*"),"")</f>
      </c>
      <c r="O23" s="71">
        <f>IF('DADOS e Estimativa'!O10&gt;0,IF(AND('DADOS e Estimativa'!$Z10&lt;='DADOS e Estimativa'!O10,'DADOS e Estimativa'!O10&lt;='DADOS e Estimativa'!$AA10),'DADOS e Estimativa'!O10,"excluído*"),"")</f>
      </c>
      <c r="P23" s="71">
        <f>IF('DADOS e Estimativa'!P10&gt;0,IF(AND('DADOS e Estimativa'!$Z10&lt;='DADOS e Estimativa'!P10,'DADOS e Estimativa'!P10&lt;='DADOS e Estimativa'!$AA10),'DADOS e Estimativa'!P10,"excluído*"),"")</f>
      </c>
      <c r="Q23" s="71">
        <f>IF('DADOS e Estimativa'!Q10&gt;0,IF(AND('DADOS e Estimativa'!$Z10&lt;='DADOS e Estimativa'!Q10,'DADOS e Estimativa'!Q10&lt;='DADOS e Estimativa'!$AA10),'DADOS e Estimativa'!Q10,"excluído*"),"")</f>
      </c>
      <c r="R23" s="71">
        <f>IF('DADOS e Estimativa'!R10&gt;0,IF(AND('DADOS e Estimativa'!$Z10&lt;='DADOS e Estimativa'!R10,'DADOS e Estimativa'!R10&lt;='DADOS e Estimativa'!$AA10),'DADOS e Estimativa'!R10,"excluído*"),"")</f>
      </c>
      <c r="S23" s="71">
        <f>IF('DADOS e Estimativa'!S10&gt;0,IF(AND('DADOS e Estimativa'!$Z10&lt;='DADOS e Estimativa'!S10,'DADOS e Estimativa'!S10&lt;='DADOS e Estimativa'!$AA10),'DADOS e Estimativa'!S10,"excluído*"),"")</f>
      </c>
      <c r="T23" s="71">
        <f>IF('DADOS e Estimativa'!T10&gt;0,IF(AND('DADOS e Estimativa'!$Z10&lt;='DADOS e Estimativa'!T10,'DADOS e Estimativa'!T10&lt;='DADOS e Estimativa'!$AA10),'DADOS e Estimativa'!T10,"excluído*"),"")</f>
      </c>
      <c r="U23" s="71">
        <f>IF('DADOS e Estimativa'!U10&gt;0,IF(AND('DADOS e Estimativa'!$Z10&lt;='DADOS e Estimativa'!U10,'DADOS e Estimativa'!U10&lt;='DADOS e Estimativa'!$AA10),'DADOS e Estimativa'!U10,"excluído*"),"")</f>
      </c>
      <c r="V23" s="71">
        <f>IF('DADOS e Estimativa'!V10&gt;0,IF(AND('DADOS e Estimativa'!$Z10&lt;='DADOS e Estimativa'!V10,'DADOS e Estimativa'!V10&lt;='DADOS e Estimativa'!$AA10),'DADOS e Estimativa'!V10,"excluído*"),"")</f>
      </c>
      <c r="W23" s="71">
        <f>IF('DADOS e Estimativa'!W10&gt;0,IF(AND('DADOS e Estimativa'!$Z10&lt;='DADOS e Estimativa'!W10,'DADOS e Estimativa'!W10&lt;='DADOS e Estimativa'!$AA10),'DADOS e Estimativa'!W10,"excluído*"),"")</f>
      </c>
      <c r="X23" s="120">
        <f t="shared" si="0"/>
      </c>
      <c r="Y23" s="120"/>
      <c r="Z23" s="121">
        <f t="shared" si="1"/>
      </c>
      <c r="AA23" s="121"/>
    </row>
    <row r="24" spans="1:27" ht="19.5" customHeight="1" hidden="1" thickBot="1">
      <c r="A24" s="79">
        <f>IF('DADOS e Estimativa'!A11="","",'DADOS e Estimativa'!A11)</f>
      </c>
      <c r="B24" s="80">
        <f>IF('DADOS e Estimativa'!B11="","",'DADOS e Estimativa'!B11)</f>
      </c>
      <c r="C24" s="81">
        <f>IF('DADOS e Estimativa'!C11="","",'DADOS e Estimativa'!C11)</f>
      </c>
      <c r="D24" s="82">
        <f>IF('DADOS e Estimativa'!D11="","",'DADOS e Estimativa'!D11)</f>
      </c>
      <c r="E24" s="83">
        <f>IF('DADOS e Estimativa'!E11&gt;0,IF(AND('DADOS e Estimativa'!$Z11&lt;='DADOS e Estimativa'!E11,'DADOS e Estimativa'!E11&lt;='DADOS e Estimativa'!$AA11),'DADOS e Estimativa'!E11,"excluído*"),"")</f>
      </c>
      <c r="F24" s="84">
        <f>IF('DADOS e Estimativa'!F11&gt;0,IF(AND('DADOS e Estimativa'!$Z11&lt;='DADOS e Estimativa'!F11,'DADOS e Estimativa'!F11&lt;='DADOS e Estimativa'!$AA11),'DADOS e Estimativa'!F11,"excluído*"),"")</f>
      </c>
      <c r="G24" s="83">
        <f>IF('DADOS e Estimativa'!G11&gt;0,IF(AND('DADOS e Estimativa'!$Z11&lt;='DADOS e Estimativa'!G11,'DADOS e Estimativa'!G11&lt;='DADOS e Estimativa'!$AA11),'DADOS e Estimativa'!G11,"excluído*"),"")</f>
      </c>
      <c r="H24" s="83">
        <f>IF('DADOS e Estimativa'!H11&gt;0,IF(AND('DADOS e Estimativa'!$Z11&lt;='DADOS e Estimativa'!H11,'DADOS e Estimativa'!H11&lt;='DADOS e Estimativa'!$AA11),'DADOS e Estimativa'!H11,"excluído*"),"")</f>
      </c>
      <c r="I24" s="83">
        <f>IF('DADOS e Estimativa'!I11&gt;0,IF(AND('DADOS e Estimativa'!$Z11&lt;='DADOS e Estimativa'!I11,'DADOS e Estimativa'!I11&lt;='DADOS e Estimativa'!$AA11),'DADOS e Estimativa'!I11,"excluído*"),"")</f>
      </c>
      <c r="J24" s="83">
        <f>IF('DADOS e Estimativa'!J11&gt;0,IF(AND('DADOS e Estimativa'!$Z11&lt;='DADOS e Estimativa'!J11,'DADOS e Estimativa'!J11&lt;='DADOS e Estimativa'!$AA11),'DADOS e Estimativa'!J11,"excluído*"),"")</f>
      </c>
      <c r="K24" s="83">
        <f>IF('DADOS e Estimativa'!K11&gt;0,IF(AND('DADOS e Estimativa'!$Z11&lt;='DADOS e Estimativa'!K11,'DADOS e Estimativa'!K11&lt;='DADOS e Estimativa'!$AA11),'DADOS e Estimativa'!K11,"excluído*"),"")</f>
      </c>
      <c r="L24" s="83">
        <f>IF('DADOS e Estimativa'!L11&gt;0,IF(AND('DADOS e Estimativa'!$Z11&lt;='DADOS e Estimativa'!L11,'DADOS e Estimativa'!L11&lt;='DADOS e Estimativa'!$AA11),'DADOS e Estimativa'!L11,"excluído*"),"")</f>
      </c>
      <c r="M24" s="83">
        <f>IF('DADOS e Estimativa'!M11&gt;0,IF(AND('DADOS e Estimativa'!$Z11&lt;='DADOS e Estimativa'!M11,'DADOS e Estimativa'!M11&lt;='DADOS e Estimativa'!$AA11),'DADOS e Estimativa'!M11,"excluído*"),"")</f>
      </c>
      <c r="N24" s="83">
        <f>IF('DADOS e Estimativa'!N11&gt;0,IF(AND('DADOS e Estimativa'!$Z11&lt;='DADOS e Estimativa'!N11,'DADOS e Estimativa'!N11&lt;='DADOS e Estimativa'!$AA11),'DADOS e Estimativa'!N11,"excluído*"),"")</f>
      </c>
      <c r="O24" s="83">
        <f>IF('DADOS e Estimativa'!O11&gt;0,IF(AND('DADOS e Estimativa'!$Z11&lt;='DADOS e Estimativa'!O11,'DADOS e Estimativa'!O11&lt;='DADOS e Estimativa'!$AA11),'DADOS e Estimativa'!O11,"excluído*"),"")</f>
      </c>
      <c r="P24" s="83">
        <f>IF('DADOS e Estimativa'!P11&gt;0,IF(AND('DADOS e Estimativa'!$Z11&lt;='DADOS e Estimativa'!P11,'DADOS e Estimativa'!P11&lt;='DADOS e Estimativa'!$AA11),'DADOS e Estimativa'!P11,"excluído*"),"")</f>
      </c>
      <c r="Q24" s="83">
        <f>IF('DADOS e Estimativa'!Q11&gt;0,IF(AND('DADOS e Estimativa'!$Z11&lt;='DADOS e Estimativa'!Q11,'DADOS e Estimativa'!Q11&lt;='DADOS e Estimativa'!$AA11),'DADOS e Estimativa'!Q11,"excluído*"),"")</f>
      </c>
      <c r="R24" s="83">
        <f>IF('DADOS e Estimativa'!R11&gt;0,IF(AND('DADOS e Estimativa'!$Z11&lt;='DADOS e Estimativa'!R11,'DADOS e Estimativa'!R11&lt;='DADOS e Estimativa'!$AA11),'DADOS e Estimativa'!R11,"excluído*"),"")</f>
      </c>
      <c r="S24" s="83">
        <f>IF('DADOS e Estimativa'!S11&gt;0,IF(AND('DADOS e Estimativa'!$Z11&lt;='DADOS e Estimativa'!S11,'DADOS e Estimativa'!S11&lt;='DADOS e Estimativa'!$AA11),'DADOS e Estimativa'!S11,"excluído*"),"")</f>
      </c>
      <c r="T24" s="83">
        <f>IF('DADOS e Estimativa'!T11&gt;0,IF(AND('DADOS e Estimativa'!$Z11&lt;='DADOS e Estimativa'!T11,'DADOS e Estimativa'!T11&lt;='DADOS e Estimativa'!$AA11),'DADOS e Estimativa'!T11,"excluído*"),"")</f>
      </c>
      <c r="U24" s="83">
        <f>IF('DADOS e Estimativa'!U11&gt;0,IF(AND('DADOS e Estimativa'!$Z11&lt;='DADOS e Estimativa'!U11,'DADOS e Estimativa'!U11&lt;='DADOS e Estimativa'!$AA11),'DADOS e Estimativa'!U11,"excluído*"),"")</f>
      </c>
      <c r="V24" s="83">
        <f>IF('DADOS e Estimativa'!V11&gt;0,IF(AND('DADOS e Estimativa'!$Z11&lt;='DADOS e Estimativa'!V11,'DADOS e Estimativa'!V11&lt;='DADOS e Estimativa'!$AA11),'DADOS e Estimativa'!V11,"excluído*"),"")</f>
      </c>
      <c r="W24" s="83">
        <f>IF('DADOS e Estimativa'!W11&gt;0,IF(AND('DADOS e Estimativa'!$Z11&lt;='DADOS e Estimativa'!W11,'DADOS e Estimativa'!W11&lt;='DADOS e Estimativa'!$AA11),'DADOS e Estimativa'!W11,"excluído*"),"")</f>
      </c>
      <c r="X24" s="122">
        <f t="shared" si="0"/>
      </c>
      <c r="Y24" s="122"/>
      <c r="Z24" s="123">
        <f t="shared" si="1"/>
      </c>
      <c r="AA24" s="123"/>
    </row>
    <row r="25" spans="1:27" ht="14.25" thickBot="1" thickTop="1">
      <c r="A25" s="85"/>
      <c r="B25" s="85"/>
      <c r="C25" s="86"/>
      <c r="D25" s="86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7"/>
      <c r="Z25" s="85"/>
      <c r="AA25" s="85"/>
    </row>
    <row r="26" spans="1:27" ht="19.5" hidden="1" thickBot="1" thickTop="1">
      <c r="A26" s="88" t="s">
        <v>19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90"/>
      <c r="Y26" s="90"/>
      <c r="Z26" s="124">
        <f>SUM(Z18:Z24)</f>
        <v>1001000</v>
      </c>
      <c r="AA26" s="124"/>
    </row>
    <row r="27" spans="1:26" ht="13.5" hidden="1" thickTop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2"/>
      <c r="Y27" s="91"/>
      <c r="Z27" s="91"/>
    </row>
    <row r="28" spans="1:24" ht="13.5" thickTop="1">
      <c r="A28" s="93" t="s">
        <v>20</v>
      </c>
      <c r="C28"/>
      <c r="D28"/>
      <c r="X28" s="1"/>
    </row>
    <row r="29" spans="1:24" ht="12.75">
      <c r="A29" s="94" t="s">
        <v>21</v>
      </c>
      <c r="B29" s="95"/>
      <c r="C29"/>
      <c r="D29"/>
      <c r="X29" s="1"/>
    </row>
  </sheetData>
  <sheetProtection selectLockedCells="1" selectUnlockedCells="1"/>
  <mergeCells count="23">
    <mergeCell ref="X23:Y23"/>
    <mergeCell ref="Z23:AA23"/>
    <mergeCell ref="X24:Y24"/>
    <mergeCell ref="Z24:AA24"/>
    <mergeCell ref="Z26:AA26"/>
    <mergeCell ref="X20:Y20"/>
    <mergeCell ref="Z20:AA20"/>
    <mergeCell ref="X21:Y21"/>
    <mergeCell ref="Z21:AA21"/>
    <mergeCell ref="X22:Y22"/>
    <mergeCell ref="Z22:AA22"/>
    <mergeCell ref="X17:Y17"/>
    <mergeCell ref="Z17:AA17"/>
    <mergeCell ref="X18:Y18"/>
    <mergeCell ref="Z18:AA18"/>
    <mergeCell ref="X19:Y19"/>
    <mergeCell ref="Z19:AA19"/>
    <mergeCell ref="X14:Y14"/>
    <mergeCell ref="Z14:AA14"/>
    <mergeCell ref="X15:Y15"/>
    <mergeCell ref="Z15:AA15"/>
    <mergeCell ref="X16:Y16"/>
    <mergeCell ref="Z16:AA16"/>
  </mergeCells>
  <printOptions horizontalCentered="1" verticalCentered="1"/>
  <pageMargins left="0.39375" right="0.39375" top="0.9840277777777777" bottom="0.7875" header="0.5118055555555555" footer="0.39375"/>
  <pageSetup fitToHeight="1" fitToWidth="1" horizontalDpi="300" verticalDpi="300" orientation="landscape" paperSize="9" scale="70" r:id="rId1"/>
  <headerFooter alignWithMargins="0">
    <oddFooter xml:space="preserve">&amp;C&amp;"Arial,Itálico"Cálculo do Desvio Padrão para obtenção do Valor Mínimo e Máximo a serem aceitos na estimativa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I1:L1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46.00390625" style="0" customWidth="1"/>
    <col min="3" max="7" width="9.7109375" style="0" customWidth="1"/>
    <col min="8" max="8" width="12.57421875" style="0" customWidth="1"/>
    <col min="9" max="9" width="6.57421875" style="1" customWidth="1"/>
    <col min="10" max="10" width="4.140625" style="0" customWidth="1"/>
    <col min="11" max="11" width="18.57421875" style="0" customWidth="1"/>
    <col min="12" max="12" width="14.421875" style="0" customWidth="1"/>
    <col min="14" max="14" width="13.8515625" style="0" customWidth="1"/>
  </cols>
  <sheetData>
    <row r="1" spans="9:12" ht="12.75">
      <c r="I1"/>
      <c r="L1" s="9"/>
    </row>
    <row r="6" ht="14.25" customHeight="1"/>
    <row r="7" ht="25.5" customHeight="1"/>
    <row r="8" ht="4.5" customHeight="1"/>
  </sheetData>
  <sheetProtection selectLockedCells="1" selectUnlockedCells="1"/>
  <printOptions horizontalCentered="1" verticalCentered="1"/>
  <pageMargins left="0.39375" right="0.39375" top="0.9840277777777777" bottom="0.7875" header="0.5118055555555555" footer="0.39375"/>
  <pageSetup horizontalDpi="300" verticalDpi="300" orientation="landscape" paperSize="9" scale="90"/>
  <headerFooter alignWithMargins="0">
    <oddFooter>&amp;C&amp;"Arial,Itálico"Cálculo dos Valores Estimativos após análise do Desvio Padrão.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Priscila Aguiar Rezende</dc:creator>
  <cp:keywords/>
  <dc:description/>
  <cp:lastModifiedBy>Douglas Suetsugo Mitsuse </cp:lastModifiedBy>
  <cp:lastPrinted>2020-01-22T21:48:46Z</cp:lastPrinted>
  <dcterms:created xsi:type="dcterms:W3CDTF">2020-01-07T16:59:29Z</dcterms:created>
  <dcterms:modified xsi:type="dcterms:W3CDTF">2020-01-23T15:21:04Z</dcterms:modified>
  <cp:category/>
  <cp:version/>
  <cp:contentType/>
  <cp:contentStatus/>
</cp:coreProperties>
</file>